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denni\Documents\CMPE351 Research Paper\Results\"/>
    </mc:Choice>
  </mc:AlternateContent>
  <xr:revisionPtr revIDLastSave="0" documentId="13_ncr:1_{4AB0E5A4-E033-45E9-A980-2D5199CC4EFC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RMSE" sheetId="1" r:id="rId1"/>
    <sheet name="MAE" sheetId="2" r:id="rId2"/>
    <sheet name="RMSE 2" sheetId="5" r:id="rId3"/>
    <sheet name="RMSE All" sheetId="11" r:id="rId4"/>
    <sheet name="MAE All" sheetId="12" r:id="rId5"/>
    <sheet name="RMSE Graph" sheetId="6" r:id="rId6"/>
    <sheet name="MAE Graph" sheetId="8" r:id="rId7"/>
    <sheet name="Prct_Acc" sheetId="3" r:id="rId8"/>
    <sheet name="F1" sheetId="4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0" roundtripDataSignature="AMtx7mgW1xwYCVXvwrl15Uak7CE/XZ1s4Q=="/>
    </ext>
  </extLst>
</workbook>
</file>

<file path=xl/calcChain.xml><?xml version="1.0" encoding="utf-8"?>
<calcChain xmlns="http://schemas.openxmlformats.org/spreadsheetml/2006/main">
  <c r="CF30" i="11" l="1"/>
  <c r="CD30" i="11"/>
  <c r="CB30" i="11"/>
  <c r="BW30" i="11"/>
  <c r="BU30" i="11"/>
  <c r="CF29" i="11"/>
  <c r="CD29" i="11"/>
  <c r="CB29" i="11"/>
  <c r="BW29" i="11"/>
  <c r="BU29" i="11"/>
  <c r="CF28" i="11"/>
  <c r="CD28" i="11"/>
  <c r="CB28" i="11"/>
  <c r="BW28" i="11"/>
  <c r="BU28" i="11"/>
  <c r="CF27" i="11"/>
  <c r="CD27" i="11"/>
  <c r="CB27" i="11"/>
  <c r="BW27" i="11"/>
  <c r="BU27" i="11"/>
  <c r="CF26" i="11"/>
  <c r="CD26" i="11"/>
  <c r="CB26" i="11"/>
  <c r="BW26" i="11"/>
  <c r="BU26" i="11"/>
  <c r="CF25" i="11"/>
  <c r="CD25" i="11"/>
  <c r="CB25" i="11"/>
  <c r="BW25" i="11"/>
  <c r="BU25" i="11"/>
  <c r="CF24" i="11"/>
  <c r="CD24" i="11"/>
  <c r="CB24" i="11"/>
  <c r="BW24" i="11"/>
  <c r="BU24" i="11"/>
  <c r="CF23" i="11"/>
  <c r="CD23" i="11"/>
  <c r="CB23" i="11"/>
  <c r="BW23" i="11"/>
  <c r="BU23" i="11"/>
  <c r="CF22" i="11"/>
  <c r="CD22" i="11"/>
  <c r="CB22" i="11"/>
  <c r="BW22" i="11"/>
  <c r="BU22" i="11"/>
  <c r="CF21" i="11"/>
  <c r="CD21" i="11"/>
  <c r="CB21" i="11"/>
  <c r="BW21" i="11"/>
  <c r="BU21" i="11"/>
  <c r="CF20" i="11"/>
  <c r="CD20" i="11"/>
  <c r="CB20" i="11"/>
  <c r="BW20" i="11"/>
  <c r="BU20" i="11"/>
  <c r="CF19" i="11"/>
  <c r="CD19" i="11"/>
  <c r="CB19" i="11"/>
  <c r="BW19" i="11"/>
  <c r="BU19" i="11"/>
  <c r="CF18" i="11"/>
  <c r="CD18" i="11"/>
  <c r="CB18" i="11"/>
  <c r="BW18" i="11"/>
  <c r="BU18" i="11"/>
  <c r="CF17" i="11"/>
  <c r="CD17" i="11"/>
  <c r="CB17" i="11"/>
  <c r="BW17" i="11"/>
  <c r="BU17" i="11"/>
  <c r="CF16" i="11"/>
  <c r="CD16" i="11"/>
  <c r="CB16" i="11"/>
  <c r="BW16" i="11"/>
  <c r="BU16" i="11"/>
  <c r="CF15" i="11"/>
  <c r="CD15" i="11"/>
  <c r="CB15" i="11"/>
  <c r="BW15" i="11"/>
  <c r="BU15" i="11"/>
  <c r="CF14" i="11"/>
  <c r="CD14" i="11"/>
  <c r="CB14" i="11"/>
  <c r="BW14" i="11"/>
  <c r="BU14" i="11"/>
  <c r="CF13" i="11"/>
  <c r="CD13" i="11"/>
  <c r="CB13" i="11"/>
  <c r="BW13" i="11"/>
  <c r="BU13" i="11"/>
  <c r="CF12" i="11"/>
  <c r="CD12" i="11"/>
  <c r="CB12" i="11"/>
  <c r="BW12" i="11"/>
  <c r="BU12" i="11"/>
  <c r="CF11" i="11"/>
  <c r="CD11" i="11"/>
  <c r="CB11" i="11"/>
  <c r="BW11" i="11"/>
  <c r="BU11" i="11"/>
  <c r="CF10" i="11"/>
  <c r="CD10" i="11"/>
  <c r="CB10" i="11"/>
  <c r="BW10" i="11"/>
  <c r="BU10" i="11"/>
  <c r="CF9" i="11"/>
  <c r="CD9" i="11"/>
  <c r="CB9" i="11"/>
  <c r="BW9" i="11"/>
  <c r="BU9" i="11"/>
  <c r="CF8" i="11"/>
  <c r="CD8" i="11"/>
  <c r="CB8" i="11"/>
  <c r="BW8" i="11"/>
  <c r="BU8" i="11"/>
  <c r="CF7" i="11"/>
  <c r="CD7" i="11"/>
  <c r="CB7" i="11"/>
  <c r="BW7" i="11"/>
  <c r="BU7" i="11"/>
  <c r="CF6" i="11"/>
  <c r="CD6" i="11"/>
  <c r="CB6" i="11"/>
  <c r="BW6" i="11"/>
  <c r="BU6" i="11"/>
  <c r="CF5" i="11"/>
  <c r="CD5" i="11"/>
  <c r="CB5" i="11"/>
  <c r="BW5" i="11"/>
  <c r="BU5" i="11"/>
  <c r="CF4" i="11"/>
  <c r="CD4" i="11"/>
  <c r="CB4" i="11"/>
  <c r="BW4" i="11"/>
  <c r="BU4" i="11"/>
  <c r="CF3" i="11"/>
  <c r="CD3" i="11"/>
  <c r="CB3" i="11"/>
  <c r="BW3" i="11"/>
  <c r="BU3" i="11"/>
  <c r="BN30" i="11"/>
  <c r="BM30" i="11"/>
  <c r="BN29" i="11"/>
  <c r="BM29" i="11"/>
  <c r="BN28" i="11"/>
  <c r="BM28" i="11"/>
  <c r="BN27" i="11"/>
  <c r="BM27" i="11"/>
  <c r="BN26" i="11"/>
  <c r="BM26" i="11"/>
  <c r="BN25" i="11"/>
  <c r="BM25" i="11"/>
  <c r="BN24" i="11"/>
  <c r="BM24" i="11"/>
  <c r="BN23" i="11"/>
  <c r="BM23" i="11"/>
  <c r="BN22" i="11"/>
  <c r="BM22" i="11"/>
  <c r="BN21" i="11"/>
  <c r="BM21" i="11"/>
  <c r="BN20" i="11"/>
  <c r="BM20" i="11"/>
  <c r="BN19" i="11"/>
  <c r="BM19" i="11"/>
  <c r="BN18" i="11"/>
  <c r="BM18" i="11"/>
  <c r="BN17" i="11"/>
  <c r="BM17" i="11"/>
  <c r="BN16" i="11"/>
  <c r="BM16" i="11"/>
  <c r="BN15" i="11"/>
  <c r="BM15" i="11"/>
  <c r="BN14" i="11"/>
  <c r="BM14" i="11"/>
  <c r="BN13" i="11"/>
  <c r="BM13" i="11"/>
  <c r="BN12" i="11"/>
  <c r="BM12" i="11"/>
  <c r="BN11" i="11"/>
  <c r="BM11" i="11"/>
  <c r="BN10" i="11"/>
  <c r="BM10" i="11"/>
  <c r="BN9" i="11"/>
  <c r="BM9" i="11"/>
  <c r="BN8" i="11"/>
  <c r="BM8" i="11"/>
  <c r="BN7" i="11"/>
  <c r="BM7" i="11"/>
  <c r="BN6" i="11"/>
  <c r="BM6" i="11"/>
  <c r="BN5" i="11"/>
  <c r="BM5" i="11"/>
  <c r="BN4" i="11"/>
  <c r="BM4" i="11"/>
  <c r="BN3" i="11"/>
  <c r="BM3" i="11"/>
  <c r="AR61" i="5"/>
  <c r="AP61" i="5"/>
  <c r="AN61" i="5"/>
  <c r="AI61" i="5"/>
  <c r="AG61" i="5"/>
  <c r="AR60" i="5"/>
  <c r="AP60" i="5"/>
  <c r="AN60" i="5"/>
  <c r="AI60" i="5"/>
  <c r="AG60" i="5"/>
  <c r="AR59" i="5"/>
  <c r="AP59" i="5"/>
  <c r="AN59" i="5"/>
  <c r="AI59" i="5"/>
  <c r="AG59" i="5"/>
  <c r="AR58" i="5"/>
  <c r="AP58" i="5"/>
  <c r="AN58" i="5"/>
  <c r="AI58" i="5"/>
  <c r="AG58" i="5"/>
  <c r="AR57" i="5"/>
  <c r="AP57" i="5"/>
  <c r="AN57" i="5"/>
  <c r="AI57" i="5"/>
  <c r="AG57" i="5"/>
  <c r="AR56" i="5"/>
  <c r="AP56" i="5"/>
  <c r="AN56" i="5"/>
  <c r="AI56" i="5"/>
  <c r="AG56" i="5"/>
  <c r="AR55" i="5"/>
  <c r="AP55" i="5"/>
  <c r="AN55" i="5"/>
  <c r="AI55" i="5"/>
  <c r="AG55" i="5"/>
  <c r="AR54" i="5"/>
  <c r="AP54" i="5"/>
  <c r="AN54" i="5"/>
  <c r="AI54" i="5"/>
  <c r="AG54" i="5"/>
  <c r="AR53" i="5"/>
  <c r="AP53" i="5"/>
  <c r="AN53" i="5"/>
  <c r="AI53" i="5"/>
  <c r="AG53" i="5"/>
  <c r="AR52" i="5"/>
  <c r="AP52" i="5"/>
  <c r="AN52" i="5"/>
  <c r="AI52" i="5"/>
  <c r="AG52" i="5"/>
  <c r="AR51" i="5"/>
  <c r="AP51" i="5"/>
  <c r="AN51" i="5"/>
  <c r="AI51" i="5"/>
  <c r="AG51" i="5"/>
  <c r="AR50" i="5"/>
  <c r="AP50" i="5"/>
  <c r="AN50" i="5"/>
  <c r="AI50" i="5"/>
  <c r="AG50" i="5"/>
  <c r="AR49" i="5"/>
  <c r="AP49" i="5"/>
  <c r="AN49" i="5"/>
  <c r="AI49" i="5"/>
  <c r="AG49" i="5"/>
  <c r="AR48" i="5"/>
  <c r="AP48" i="5"/>
  <c r="AN48" i="5"/>
  <c r="AI48" i="5"/>
  <c r="AG48" i="5"/>
  <c r="AR47" i="5"/>
  <c r="AP47" i="5"/>
  <c r="AN47" i="5"/>
  <c r="AI47" i="5"/>
  <c r="AG47" i="5"/>
  <c r="AR46" i="5"/>
  <c r="AP46" i="5"/>
  <c r="AN46" i="5"/>
  <c r="AI46" i="5"/>
  <c r="AG46" i="5"/>
  <c r="AR45" i="5"/>
  <c r="AP45" i="5"/>
  <c r="AN45" i="5"/>
  <c r="AI45" i="5"/>
  <c r="AG45" i="5"/>
  <c r="AR44" i="5"/>
  <c r="AP44" i="5"/>
  <c r="AN44" i="5"/>
  <c r="AI44" i="5"/>
  <c r="AG44" i="5"/>
  <c r="AR43" i="5"/>
  <c r="AP43" i="5"/>
  <c r="AN43" i="5"/>
  <c r="AI43" i="5"/>
  <c r="AG43" i="5"/>
  <c r="AR42" i="5"/>
  <c r="AP42" i="5"/>
  <c r="AN42" i="5"/>
  <c r="AI42" i="5"/>
  <c r="AG42" i="5"/>
  <c r="AR41" i="5"/>
  <c r="AP41" i="5"/>
  <c r="AN41" i="5"/>
  <c r="AI41" i="5"/>
  <c r="AG41" i="5"/>
  <c r="AR40" i="5"/>
  <c r="AP40" i="5"/>
  <c r="AN40" i="5"/>
  <c r="AI40" i="5"/>
  <c r="AG40" i="5"/>
  <c r="AR39" i="5"/>
  <c r="AP39" i="5"/>
  <c r="AN39" i="5"/>
  <c r="AI39" i="5"/>
  <c r="AG39" i="5"/>
  <c r="AR38" i="5"/>
  <c r="AP38" i="5"/>
  <c r="AN38" i="5"/>
  <c r="AI38" i="5"/>
  <c r="AG38" i="5"/>
  <c r="AR37" i="5"/>
  <c r="AP37" i="5"/>
  <c r="AN37" i="5"/>
  <c r="AI37" i="5"/>
  <c r="AG37" i="5"/>
  <c r="AR36" i="5"/>
  <c r="AP36" i="5"/>
  <c r="AN36" i="5"/>
  <c r="AI36" i="5"/>
  <c r="AG36" i="5"/>
  <c r="AR35" i="5"/>
  <c r="AP35" i="5"/>
  <c r="AN35" i="5"/>
  <c r="AI35" i="5"/>
  <c r="AG35" i="5"/>
  <c r="AR34" i="5"/>
  <c r="AP34" i="5"/>
  <c r="AN34" i="5"/>
  <c r="AI34" i="5"/>
  <c r="AG34" i="5"/>
  <c r="AU30" i="5"/>
  <c r="AT30" i="5"/>
  <c r="AU29" i="5"/>
  <c r="AT29" i="5"/>
  <c r="AU28" i="5"/>
  <c r="AT28" i="5"/>
  <c r="AU27" i="5"/>
  <c r="AT27" i="5"/>
  <c r="AU26" i="5"/>
  <c r="AT26" i="5"/>
  <c r="AU25" i="5"/>
  <c r="AT25" i="5"/>
  <c r="AU24" i="5"/>
  <c r="AT24" i="5"/>
  <c r="AU23" i="5"/>
  <c r="AT23" i="5"/>
  <c r="AU22" i="5"/>
  <c r="AT22" i="5"/>
  <c r="AU21" i="5"/>
  <c r="AT21" i="5"/>
  <c r="AU20" i="5"/>
  <c r="AT20" i="5"/>
  <c r="AU19" i="5"/>
  <c r="AT19" i="5"/>
  <c r="AU18" i="5"/>
  <c r="AT18" i="5"/>
  <c r="AU17" i="5"/>
  <c r="AT17" i="5"/>
  <c r="AU16" i="5"/>
  <c r="AT16" i="5"/>
  <c r="AU15" i="5"/>
  <c r="AT15" i="5"/>
  <c r="AU14" i="5"/>
  <c r="AT14" i="5"/>
  <c r="AU13" i="5"/>
  <c r="AT13" i="5"/>
  <c r="AU12" i="5"/>
  <c r="AT12" i="5"/>
  <c r="AU11" i="5"/>
  <c r="AT11" i="5"/>
  <c r="AU10" i="5"/>
  <c r="AT10" i="5"/>
  <c r="AU9" i="5"/>
  <c r="AT9" i="5"/>
  <c r="AU8" i="5"/>
  <c r="AT8" i="5"/>
  <c r="AU7" i="5"/>
  <c r="AT7" i="5"/>
  <c r="AU6" i="5"/>
  <c r="AT6" i="5"/>
  <c r="AU5" i="5"/>
  <c r="AT5" i="5"/>
  <c r="AU4" i="5"/>
  <c r="AT4" i="5"/>
  <c r="AU3" i="5"/>
  <c r="AT3" i="5"/>
  <c r="AR61" i="1"/>
  <c r="AP61" i="1"/>
  <c r="AN61" i="1"/>
  <c r="AI61" i="1"/>
  <c r="AG61" i="1"/>
  <c r="AR60" i="1"/>
  <c r="AP60" i="1"/>
  <c r="AN60" i="1"/>
  <c r="AI60" i="1"/>
  <c r="AG60" i="1"/>
  <c r="AR59" i="1"/>
  <c r="AP59" i="1"/>
  <c r="AN59" i="1"/>
  <c r="AI59" i="1"/>
  <c r="AG59" i="1"/>
  <c r="AR58" i="1"/>
  <c r="AP58" i="1"/>
  <c r="AN58" i="1"/>
  <c r="AI58" i="1"/>
  <c r="AG58" i="1"/>
  <c r="AR57" i="1"/>
  <c r="AP57" i="1"/>
  <c r="AN57" i="1"/>
  <c r="AI57" i="1"/>
  <c r="AG57" i="1"/>
  <c r="AR56" i="1"/>
  <c r="AP56" i="1"/>
  <c r="AN56" i="1"/>
  <c r="AI56" i="1"/>
  <c r="AG56" i="1"/>
  <c r="AR55" i="1"/>
  <c r="AP55" i="1"/>
  <c r="AN55" i="1"/>
  <c r="AI55" i="1"/>
  <c r="AG55" i="1"/>
  <c r="AR54" i="1"/>
  <c r="AP54" i="1"/>
  <c r="AN54" i="1"/>
  <c r="AI54" i="1"/>
  <c r="AG54" i="1"/>
  <c r="AR53" i="1"/>
  <c r="AP53" i="1"/>
  <c r="AN53" i="1"/>
  <c r="AI53" i="1"/>
  <c r="AG53" i="1"/>
  <c r="AR52" i="1"/>
  <c r="AP52" i="1"/>
  <c r="AN52" i="1"/>
  <c r="AI52" i="1"/>
  <c r="AG52" i="1"/>
  <c r="AR51" i="1"/>
  <c r="AP51" i="1"/>
  <c r="AN51" i="1"/>
  <c r="AI51" i="1"/>
  <c r="AG51" i="1"/>
  <c r="AR50" i="1"/>
  <c r="AP50" i="1"/>
  <c r="AN50" i="1"/>
  <c r="AI50" i="1"/>
  <c r="AG50" i="1"/>
  <c r="AR49" i="1"/>
  <c r="AP49" i="1"/>
  <c r="AN49" i="1"/>
  <c r="AI49" i="1"/>
  <c r="AG49" i="1"/>
  <c r="AR48" i="1"/>
  <c r="AP48" i="1"/>
  <c r="AN48" i="1"/>
  <c r="AI48" i="1"/>
  <c r="AG48" i="1"/>
  <c r="AR47" i="1"/>
  <c r="AP47" i="1"/>
  <c r="AN47" i="1"/>
  <c r="AI47" i="1"/>
  <c r="AG47" i="1"/>
  <c r="AR46" i="1"/>
  <c r="AP46" i="1"/>
  <c r="AN46" i="1"/>
  <c r="AI46" i="1"/>
  <c r="AG46" i="1"/>
  <c r="AR45" i="1"/>
  <c r="AP45" i="1"/>
  <c r="AN45" i="1"/>
  <c r="AI45" i="1"/>
  <c r="AG45" i="1"/>
  <c r="AR44" i="1"/>
  <c r="AP44" i="1"/>
  <c r="AN44" i="1"/>
  <c r="AI44" i="1"/>
  <c r="AG44" i="1"/>
  <c r="AR43" i="1"/>
  <c r="AP43" i="1"/>
  <c r="AN43" i="1"/>
  <c r="AI43" i="1"/>
  <c r="AG43" i="1"/>
  <c r="AR42" i="1"/>
  <c r="AP42" i="1"/>
  <c r="AN42" i="1"/>
  <c r="AI42" i="1"/>
  <c r="AG42" i="1"/>
  <c r="AR41" i="1"/>
  <c r="AP41" i="1"/>
  <c r="AN41" i="1"/>
  <c r="AI41" i="1"/>
  <c r="AG41" i="1"/>
  <c r="AR40" i="1"/>
  <c r="AP40" i="1"/>
  <c r="AN40" i="1"/>
  <c r="AI40" i="1"/>
  <c r="AG40" i="1"/>
  <c r="AR39" i="1"/>
  <c r="AP39" i="1"/>
  <c r="AN39" i="1"/>
  <c r="AI39" i="1"/>
  <c r="AG39" i="1"/>
  <c r="AR38" i="1"/>
  <c r="AP38" i="1"/>
  <c r="AN38" i="1"/>
  <c r="AI38" i="1"/>
  <c r="AG38" i="1"/>
  <c r="AR37" i="1"/>
  <c r="AP37" i="1"/>
  <c r="AN37" i="1"/>
  <c r="AI37" i="1"/>
  <c r="AG37" i="1"/>
  <c r="AR36" i="1"/>
  <c r="AP36" i="1"/>
  <c r="AN36" i="1"/>
  <c r="AI36" i="1"/>
  <c r="AG36" i="1"/>
  <c r="AR35" i="1"/>
  <c r="AP35" i="1"/>
  <c r="AN35" i="1"/>
  <c r="AI35" i="1"/>
  <c r="AG35" i="1"/>
  <c r="AR34" i="1"/>
  <c r="AP34" i="1"/>
  <c r="AN34" i="1"/>
  <c r="AI34" i="1"/>
  <c r="AG34" i="1"/>
  <c r="AU30" i="1"/>
  <c r="AT30" i="1"/>
  <c r="AU29" i="1"/>
  <c r="AT29" i="1"/>
  <c r="AU28" i="1"/>
  <c r="AT28" i="1"/>
  <c r="AU27" i="1"/>
  <c r="AT27" i="1"/>
  <c r="AU26" i="1"/>
  <c r="AT26" i="1"/>
  <c r="AU25" i="1"/>
  <c r="AT25" i="1"/>
  <c r="AU24" i="1"/>
  <c r="AT24" i="1"/>
  <c r="AU23" i="1"/>
  <c r="AT23" i="1"/>
  <c r="AU22" i="1"/>
  <c r="AT22" i="1"/>
  <c r="AU21" i="1"/>
  <c r="AT21" i="1"/>
  <c r="AU20" i="1"/>
  <c r="AT20" i="1"/>
  <c r="AU19" i="1"/>
  <c r="AT19" i="1"/>
  <c r="AU18" i="1"/>
  <c r="AT18" i="1"/>
  <c r="AU17" i="1"/>
  <c r="AT17" i="1"/>
  <c r="AU16" i="1"/>
  <c r="AT16" i="1"/>
  <c r="AU15" i="1"/>
  <c r="AT15" i="1"/>
  <c r="AU14" i="1"/>
  <c r="AT14" i="1"/>
  <c r="AU13" i="1"/>
  <c r="AT13" i="1"/>
  <c r="AU12" i="1"/>
  <c r="AT12" i="1"/>
  <c r="AU11" i="1"/>
  <c r="AT11" i="1"/>
  <c r="AU10" i="1"/>
  <c r="AT10" i="1"/>
  <c r="AU9" i="1"/>
  <c r="AT9" i="1"/>
  <c r="AU8" i="1"/>
  <c r="AT8" i="1"/>
  <c r="AU7" i="1"/>
  <c r="AT7" i="1"/>
  <c r="AU6" i="1"/>
  <c r="AT6" i="1"/>
  <c r="AU5" i="1"/>
  <c r="AT5" i="1"/>
  <c r="AU4" i="1"/>
  <c r="AT4" i="1"/>
  <c r="AU3" i="1"/>
  <c r="AT3" i="1"/>
</calcChain>
</file>

<file path=xl/sharedStrings.xml><?xml version="1.0" encoding="utf-8"?>
<sst xmlns="http://schemas.openxmlformats.org/spreadsheetml/2006/main" count="2389" uniqueCount="134">
  <si>
    <t>LGBM</t>
  </si>
  <si>
    <t>RF</t>
  </si>
  <si>
    <t>NN</t>
  </si>
  <si>
    <t>LSTM</t>
  </si>
  <si>
    <t>Day</t>
  </si>
  <si>
    <t>Fin</t>
  </si>
  <si>
    <t>Reddit</t>
  </si>
  <si>
    <t>Red_Fin</t>
  </si>
  <si>
    <t>sw_1</t>
  </si>
  <si>
    <t>sw_2</t>
  </si>
  <si>
    <t>sw_3</t>
  </si>
  <si>
    <t>sw_4</t>
  </si>
  <si>
    <t>sw_5</t>
  </si>
  <si>
    <t>sw_6</t>
  </si>
  <si>
    <t>sw_7</t>
  </si>
  <si>
    <t>sw_8</t>
  </si>
  <si>
    <t>sw_9</t>
  </si>
  <si>
    <t>sw_10</t>
  </si>
  <si>
    <t>sw_11</t>
  </si>
  <si>
    <t>sw_12</t>
  </si>
  <si>
    <t>sw_13</t>
  </si>
  <si>
    <t>sw_14</t>
  </si>
  <si>
    <t>sw_15</t>
  </si>
  <si>
    <t>sw_16</t>
  </si>
  <si>
    <t>sw_17</t>
  </si>
  <si>
    <t>sw_18</t>
  </si>
  <si>
    <t>sw_19</t>
  </si>
  <si>
    <t>sw_20</t>
  </si>
  <si>
    <t>adjClose_2_Y</t>
  </si>
  <si>
    <t>adjClose_3_Y</t>
  </si>
  <si>
    <t>adjClose_4_Y</t>
  </si>
  <si>
    <t>adjClose_5_Y</t>
  </si>
  <si>
    <t>adjClose_6_Y</t>
  </si>
  <si>
    <t>adjClose_7_Y</t>
  </si>
  <si>
    <t>adjClose_8_Y</t>
  </si>
  <si>
    <t>adjClose_9_Y</t>
  </si>
  <si>
    <t>adjClose_10_Y</t>
  </si>
  <si>
    <t>adjClose_11_Y</t>
  </si>
  <si>
    <t>adjClose_12_Y</t>
  </si>
  <si>
    <t>adjClose_13_Y</t>
  </si>
  <si>
    <t>adjClose_14_Y</t>
  </si>
  <si>
    <t>adjClose_15_Y</t>
  </si>
  <si>
    <t>adjClose_16_Y</t>
  </si>
  <si>
    <t>adjClose_17_Y</t>
  </si>
  <si>
    <t>adjClose_18_Y</t>
  </si>
  <si>
    <t>adjClose_19_Y</t>
  </si>
  <si>
    <t>adjClose_20_Y</t>
  </si>
  <si>
    <t>adjClose_21_Y</t>
  </si>
  <si>
    <t>5day_min</t>
  </si>
  <si>
    <t>10day_min</t>
  </si>
  <si>
    <t>15day_min</t>
  </si>
  <si>
    <t>20day_min</t>
  </si>
  <si>
    <t>5day_max</t>
  </si>
  <si>
    <t>10day_max</t>
  </si>
  <si>
    <t>15day_max</t>
  </si>
  <si>
    <t>20day_max</t>
  </si>
  <si>
    <t>Trust</t>
  </si>
  <si>
    <t>Group Trust</t>
  </si>
  <si>
    <t>Light Green</t>
  </si>
  <si>
    <t>Row Min</t>
  </si>
  <si>
    <t>Light Organge</t>
  </si>
  <si>
    <t>Col Min</t>
  </si>
  <si>
    <t>trend</t>
  </si>
  <si>
    <t>buy_1_X</t>
  </si>
  <si>
    <t>buy_2_Y</t>
  </si>
  <si>
    <t>buy_3_Y</t>
  </si>
  <si>
    <t>buy_4_Y</t>
  </si>
  <si>
    <t>buy_5_Y</t>
  </si>
  <si>
    <t>buy_6_Y</t>
  </si>
  <si>
    <t>buy_7_Y</t>
  </si>
  <si>
    <t>buy_8_Y</t>
  </si>
  <si>
    <t>buy_9_Y</t>
  </si>
  <si>
    <t>buy_10_Y</t>
  </si>
  <si>
    <t>buy_11_Y</t>
  </si>
  <si>
    <t>buy_12_Y</t>
  </si>
  <si>
    <t>buy_13_Y</t>
  </si>
  <si>
    <t>buy_14_Y</t>
  </si>
  <si>
    <t>buy_15_Y</t>
  </si>
  <si>
    <t>buy_16_Y</t>
  </si>
  <si>
    <t>buy_17_Y</t>
  </si>
  <si>
    <t>buy_18_Y</t>
  </si>
  <si>
    <t>buy_19_Y</t>
  </si>
  <si>
    <t>buy_20_Y</t>
  </si>
  <si>
    <t>buy_21_Y</t>
  </si>
  <si>
    <t>sell_1_X</t>
  </si>
  <si>
    <t>sell_2_Y</t>
  </si>
  <si>
    <t>sell_3_Y</t>
  </si>
  <si>
    <t>sell_4_Y</t>
  </si>
  <si>
    <t>sell_5_Y</t>
  </si>
  <si>
    <t>sell_6_Y</t>
  </si>
  <si>
    <t>sell_7_Y</t>
  </si>
  <si>
    <t>sell_8_Y</t>
  </si>
  <si>
    <t>sell_9_Y</t>
  </si>
  <si>
    <t>sell_10_Y</t>
  </si>
  <si>
    <t>sell_11_Y</t>
  </si>
  <si>
    <t>sell_12_Y</t>
  </si>
  <si>
    <t>sell_13_Y</t>
  </si>
  <si>
    <t>sell_14_Y</t>
  </si>
  <si>
    <t>sell_15_Y</t>
  </si>
  <si>
    <t>sell_16_Y</t>
  </si>
  <si>
    <t>sell_17_Y</t>
  </si>
  <si>
    <t>sell_18_Y</t>
  </si>
  <si>
    <t>sell_19_Y</t>
  </si>
  <si>
    <t>sell_20_Y</t>
  </si>
  <si>
    <t>sell_21_Y</t>
  </si>
  <si>
    <t>Overall buy</t>
  </si>
  <si>
    <t>Overall sell</t>
  </si>
  <si>
    <t>Model</t>
  </si>
  <si>
    <t>Red_Fin_Trust</t>
  </si>
  <si>
    <t>sw_1_Trust</t>
  </si>
  <si>
    <t>sw_2_Trust</t>
  </si>
  <si>
    <t>sw_3_Trust</t>
  </si>
  <si>
    <t>sw_4_Trust</t>
  </si>
  <si>
    <t>sw_5_Trust</t>
  </si>
  <si>
    <t>sw_6_Trust</t>
  </si>
  <si>
    <t>sw_7_Trust</t>
  </si>
  <si>
    <t>sw_8_Trust</t>
  </si>
  <si>
    <t>sw_9_Trust</t>
  </si>
  <si>
    <t>sw_10_Trust</t>
  </si>
  <si>
    <t>sw_11_Trust</t>
  </si>
  <si>
    <t>sw_12_Trust</t>
  </si>
  <si>
    <t>sw_13_Trust</t>
  </si>
  <si>
    <t>sw_14_Trust</t>
  </si>
  <si>
    <t>sw_15_Trust</t>
  </si>
  <si>
    <t>sw_16_Trust</t>
  </si>
  <si>
    <t>sw_17_Trust</t>
  </si>
  <si>
    <t>sw_18_Trust</t>
  </si>
  <si>
    <t>sw_19_Trust</t>
  </si>
  <si>
    <t>sw_20_Trust</t>
  </si>
  <si>
    <t>NA</t>
  </si>
  <si>
    <t>LGBM_Trust</t>
  </si>
  <si>
    <t>RF_Trust</t>
  </si>
  <si>
    <t>NN_Trust</t>
  </si>
  <si>
    <t>LSTM_Trust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</si>
</sst>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Arial"/>
    </font>
    <font>
      <b/>
      <u/>
      <sz val="11"/>
      <color theme="1"/>
      <name val="Calibri"/>
    </font>
    <font>
      <sz val="11"/>
      <color rgb="FF000000"/>
      <name val="Arial"/>
    </font>
    <font>
      <sz val="11"/>
      <color rgb="FF000000"/>
      <name val="Calibri"/>
    </font>
    <font>
      <sz val="11"/>
      <name val="Arial"/>
    </font>
    <font>
      <sz val="11"/>
      <color theme="1"/>
      <name val="Calibri"/>
    </font>
    <font>
      <sz val="11"/>
      <color rgb="FF212121"/>
      <name val="Arial"/>
    </font>
    <font>
      <sz val="11"/>
      <color rgb="FF000000"/>
      <name val="Monospace"/>
    </font>
    <font>
      <sz val="11"/>
      <color rgb="FF303F9F"/>
      <name val="Calibri"/>
    </font>
    <font>
      <sz val="11"/>
      <color rgb="FF303F9F"/>
      <name val="Arial"/>
    </font>
    <font>
      <sz val="8"/>
      <color rgb="FF000000"/>
      <name val="Courier New"/>
    </font>
    <font>
      <sz val="11"/>
      <color theme="1"/>
      <name val="Arial"/>
      <family val="2"/>
    </font>
    <font>
      <sz val="11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 applyFont="1" applyAlignment="1"/>
    <xf numFmtId="0" fontId="0" fillId="0" borderId="0" xfId="0" applyFont="1"/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0" fontId="4" fillId="0" borderId="0" xfId="0" applyFont="1" applyAlignment="1"/>
    <xf numFmtId="0" fontId="5" fillId="0" borderId="0" xfId="0" applyFont="1"/>
    <xf numFmtId="0" fontId="6" fillId="2" borderId="1" xfId="0" applyFont="1" applyFill="1" applyBorder="1"/>
    <xf numFmtId="0" fontId="7" fillId="2" borderId="0" xfId="0" applyFont="1" applyFill="1" applyAlignment="1">
      <alignment horizontal="left" wrapText="1"/>
    </xf>
    <xf numFmtId="0" fontId="3" fillId="3" borderId="1" xfId="0" applyFont="1" applyFill="1" applyBorder="1" applyAlignment="1">
      <alignment horizontal="left" vertical="center"/>
    </xf>
    <xf numFmtId="0" fontId="4" fillId="0" borderId="0" xfId="0" applyFont="1"/>
    <xf numFmtId="0" fontId="8" fillId="0" borderId="0" xfId="0" applyFont="1" applyAlignment="1">
      <alignment horizontal="right" vertical="center" wrapText="1"/>
    </xf>
    <xf numFmtId="0" fontId="9" fillId="0" borderId="0" xfId="0" applyFont="1" applyAlignment="1">
      <alignment horizontal="right" vertical="center" wrapText="1"/>
    </xf>
    <xf numFmtId="0" fontId="10" fillId="0" borderId="0" xfId="0" applyFont="1" applyAlignment="1">
      <alignment horizontal="left" vertical="center"/>
    </xf>
    <xf numFmtId="0" fontId="7" fillId="2" borderId="1" xfId="0" applyFont="1" applyFill="1" applyBorder="1" applyAlignment="1">
      <alignment horizontal="left"/>
    </xf>
    <xf numFmtId="0" fontId="5" fillId="0" borderId="0" xfId="0" applyFont="1" applyAlignment="1">
      <alignment horizontal="left"/>
    </xf>
    <xf numFmtId="0" fontId="7" fillId="2" borderId="1" xfId="0" applyFont="1" applyFill="1" applyBorder="1" applyAlignment="1">
      <alignment horizontal="left" wrapText="1"/>
    </xf>
    <xf numFmtId="0" fontId="0" fillId="0" borderId="0" xfId="0" applyFont="1" applyAlignment="1"/>
    <xf numFmtId="0" fontId="0" fillId="0" borderId="0" xfId="0" applyFont="1" applyAlignment="1">
      <alignment horizontal="right"/>
    </xf>
    <xf numFmtId="0" fontId="0" fillId="0" borderId="1" xfId="0" applyBorder="1"/>
    <xf numFmtId="0" fontId="11" fillId="0" borderId="0" xfId="0" applyFont="1" applyAlignment="1">
      <alignment horizontal="right"/>
    </xf>
    <xf numFmtId="0" fontId="11" fillId="0" borderId="0" xfId="0" applyFont="1" applyAlignment="1"/>
    <xf numFmtId="2" fontId="0" fillId="0" borderId="0" xfId="0" applyNumberFormat="1" applyFont="1" applyAlignment="1"/>
    <xf numFmtId="0" fontId="11" fillId="0" borderId="0" xfId="0" applyFont="1"/>
    <xf numFmtId="0" fontId="12" fillId="0" borderId="0" xfId="0" applyFont="1" applyAlignment="1">
      <alignment horizontal="left" vertical="center"/>
    </xf>
    <xf numFmtId="0" fontId="11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Font="1" applyAlignment="1"/>
  </cellXfs>
  <cellStyles count="1">
    <cellStyle name="Normal" xfId="0" builtinId="0"/>
  </cellStyles>
  <dxfs count="127">
    <dxf>
      <fill>
        <patternFill>
          <bgColor rgb="FFFF66F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>
          <bgColor rgb="FFFF66F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>
          <bgColor theme="7" tint="0.59996337778862885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>
          <bgColor theme="7" tint="0.59996337778862885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>
          <bgColor theme="5" tint="-0.24994659260841701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>
          <bgColor theme="5" tint="-0.24994659260841701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rgb="FFFF66FF"/>
        </patternFill>
      </fill>
    </dxf>
    <dxf>
      <fill>
        <patternFill>
          <bgColor theme="7" tint="0.39994506668294322"/>
        </patternFill>
      </fill>
    </dxf>
    <dxf>
      <fill>
        <patternFill>
          <bgColor rgb="FFCC6600"/>
        </patternFill>
      </fill>
    </dxf>
    <dxf>
      <fill>
        <patternFill>
          <bgColor rgb="FFFFFF00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rgb="FFFF66FF"/>
        </patternFill>
      </fill>
    </dxf>
    <dxf>
      <fill>
        <patternFill>
          <bgColor rgb="FFFFFF00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rgb="FFFFFF00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>
          <bgColor rgb="FFFFFF00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colors>
    <mruColors>
      <color rgb="FFFF66FF"/>
      <color rgb="FFFF33CC"/>
      <color rgb="FFCC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1000"/>
  <sheetViews>
    <sheetView zoomScale="50" zoomScaleNormal="50" workbookViewId="0">
      <selection activeCell="Z41" sqref="Z41"/>
    </sheetView>
  </sheetViews>
  <sheetFormatPr defaultColWidth="12.59765625" defaultRowHeight="15" customHeight="1" x14ac:dyDescent="0.25"/>
  <cols>
    <col min="1" max="92" width="7.59765625" customWidth="1"/>
  </cols>
  <sheetData>
    <row r="1" spans="1:92" ht="14.25" customHeight="1" x14ac:dyDescent="0.3">
      <c r="A1" s="1"/>
      <c r="B1" s="28" t="s">
        <v>0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8" t="s">
        <v>1</v>
      </c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8" t="s">
        <v>2</v>
      </c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8" t="s">
        <v>3</v>
      </c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</row>
    <row r="2" spans="1:92" ht="14.25" customHeight="1" x14ac:dyDescent="0.25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18</v>
      </c>
      <c r="P2" s="1" t="s">
        <v>19</v>
      </c>
      <c r="Q2" s="1" t="s">
        <v>20</v>
      </c>
      <c r="R2" s="1" t="s">
        <v>21</v>
      </c>
      <c r="S2" s="1" t="s">
        <v>22</v>
      </c>
      <c r="T2" s="1" t="s">
        <v>23</v>
      </c>
      <c r="U2" s="1" t="s">
        <v>24</v>
      </c>
      <c r="V2" s="1" t="s">
        <v>25</v>
      </c>
      <c r="W2" s="1" t="s">
        <v>26</v>
      </c>
      <c r="X2" s="1" t="s">
        <v>27</v>
      </c>
      <c r="Y2" s="1" t="s">
        <v>5</v>
      </c>
      <c r="Z2" s="1" t="s">
        <v>6</v>
      </c>
      <c r="AA2" s="1" t="s">
        <v>7</v>
      </c>
      <c r="AB2" s="1" t="s">
        <v>8</v>
      </c>
      <c r="AC2" s="1" t="s">
        <v>9</v>
      </c>
      <c r="AD2" s="1" t="s">
        <v>10</v>
      </c>
      <c r="AE2" s="1" t="s">
        <v>11</v>
      </c>
      <c r="AF2" s="1" t="s">
        <v>12</v>
      </c>
      <c r="AG2" s="1" t="s">
        <v>13</v>
      </c>
      <c r="AH2" s="1" t="s">
        <v>14</v>
      </c>
      <c r="AI2" s="1" t="s">
        <v>15</v>
      </c>
      <c r="AJ2" s="1" t="s">
        <v>16</v>
      </c>
      <c r="AK2" s="1" t="s">
        <v>17</v>
      </c>
      <c r="AL2" s="1" t="s">
        <v>18</v>
      </c>
      <c r="AM2" s="1" t="s">
        <v>19</v>
      </c>
      <c r="AN2" s="1" t="s">
        <v>20</v>
      </c>
      <c r="AO2" s="1" t="s">
        <v>21</v>
      </c>
      <c r="AP2" s="1" t="s">
        <v>22</v>
      </c>
      <c r="AQ2" s="1" t="s">
        <v>23</v>
      </c>
      <c r="AR2" s="1" t="s">
        <v>24</v>
      </c>
      <c r="AS2" s="1" t="s">
        <v>25</v>
      </c>
      <c r="AT2" s="1" t="s">
        <v>26</v>
      </c>
      <c r="AU2" s="1" t="s">
        <v>27</v>
      </c>
      <c r="AV2" s="1" t="s">
        <v>5</v>
      </c>
      <c r="AW2" s="1" t="s">
        <v>6</v>
      </c>
      <c r="AX2" s="1" t="s">
        <v>7</v>
      </c>
      <c r="AY2" s="1" t="s">
        <v>8</v>
      </c>
      <c r="AZ2" s="1" t="s">
        <v>9</v>
      </c>
      <c r="BA2" s="1" t="s">
        <v>10</v>
      </c>
      <c r="BB2" s="1" t="s">
        <v>11</v>
      </c>
      <c r="BC2" s="1" t="s">
        <v>12</v>
      </c>
      <c r="BD2" s="1" t="s">
        <v>13</v>
      </c>
      <c r="BE2" s="1" t="s">
        <v>14</v>
      </c>
      <c r="BF2" s="1" t="s">
        <v>15</v>
      </c>
      <c r="BG2" s="1" t="s">
        <v>16</v>
      </c>
      <c r="BH2" s="1" t="s">
        <v>17</v>
      </c>
      <c r="BI2" s="1" t="s">
        <v>18</v>
      </c>
      <c r="BJ2" s="1" t="s">
        <v>19</v>
      </c>
      <c r="BK2" s="1" t="s">
        <v>20</v>
      </c>
      <c r="BL2" s="1" t="s">
        <v>21</v>
      </c>
      <c r="BM2" s="1" t="s">
        <v>22</v>
      </c>
      <c r="BN2" s="1" t="s">
        <v>23</v>
      </c>
      <c r="BO2" s="1" t="s">
        <v>24</v>
      </c>
      <c r="BP2" s="1" t="s">
        <v>25</v>
      </c>
      <c r="BQ2" s="1" t="s">
        <v>26</v>
      </c>
      <c r="BR2" s="1" t="s">
        <v>27</v>
      </c>
      <c r="BS2" s="1" t="s">
        <v>5</v>
      </c>
      <c r="BT2" s="1" t="s">
        <v>7</v>
      </c>
      <c r="BU2" s="1" t="s">
        <v>8</v>
      </c>
      <c r="BV2" s="1" t="s">
        <v>9</v>
      </c>
      <c r="BW2" s="1" t="s">
        <v>10</v>
      </c>
      <c r="BX2" s="1" t="s">
        <v>11</v>
      </c>
      <c r="BY2" s="1" t="s">
        <v>12</v>
      </c>
      <c r="BZ2" s="1" t="s">
        <v>13</v>
      </c>
      <c r="CA2" s="1" t="s">
        <v>14</v>
      </c>
      <c r="CB2" s="1" t="s">
        <v>15</v>
      </c>
      <c r="CC2" s="1" t="s">
        <v>16</v>
      </c>
      <c r="CD2" s="1" t="s">
        <v>17</v>
      </c>
      <c r="CE2" s="1" t="s">
        <v>18</v>
      </c>
      <c r="CF2" s="1" t="s">
        <v>19</v>
      </c>
      <c r="CG2" s="1" t="s">
        <v>20</v>
      </c>
      <c r="CH2" s="1" t="s">
        <v>21</v>
      </c>
      <c r="CI2" s="1" t="s">
        <v>22</v>
      </c>
      <c r="CJ2" s="1" t="s">
        <v>23</v>
      </c>
      <c r="CK2" s="1" t="s">
        <v>24</v>
      </c>
      <c r="CL2" s="1" t="s">
        <v>25</v>
      </c>
      <c r="CM2" s="1" t="s">
        <v>26</v>
      </c>
      <c r="CN2" s="1" t="s">
        <v>27</v>
      </c>
    </row>
    <row r="3" spans="1:92" ht="14.25" customHeight="1" x14ac:dyDescent="0.25">
      <c r="A3" s="2" t="s">
        <v>28</v>
      </c>
      <c r="B3" s="2">
        <v>47.647631837178501</v>
      </c>
      <c r="C3" s="2">
        <v>493.43250155240099</v>
      </c>
      <c r="D3" s="2">
        <v>48.194434964595402</v>
      </c>
      <c r="E3" s="2">
        <v>45.497214578640403</v>
      </c>
      <c r="F3" s="2">
        <v>44.750703956126003</v>
      </c>
      <c r="G3" s="2">
        <v>42.399320017080697</v>
      </c>
      <c r="H3" s="2">
        <v>44.996819314245002</v>
      </c>
      <c r="I3" s="2">
        <v>41.740025468604998</v>
      </c>
      <c r="J3" s="2">
        <v>42.812760378469697</v>
      </c>
      <c r="K3" s="2">
        <v>42.554675586891399</v>
      </c>
      <c r="L3" s="2">
        <v>43.297126082898899</v>
      </c>
      <c r="M3" s="2">
        <v>42.846697569105501</v>
      </c>
      <c r="N3" s="2">
        <v>41.173960345428398</v>
      </c>
      <c r="O3" s="2">
        <v>40.871877134594797</v>
      </c>
      <c r="P3" s="2">
        <v>40.6018417064614</v>
      </c>
      <c r="Q3" s="2">
        <v>39.9897537641857</v>
      </c>
      <c r="R3" s="2">
        <v>39.3304104881095</v>
      </c>
      <c r="S3" s="2">
        <v>43.009398276866698</v>
      </c>
      <c r="T3" s="2">
        <v>40.743500835831902</v>
      </c>
      <c r="U3" s="2">
        <v>39.799949238231001</v>
      </c>
      <c r="V3" s="2">
        <v>39.6935321118576</v>
      </c>
      <c r="W3" s="2">
        <v>39.191807605440601</v>
      </c>
      <c r="X3" s="2">
        <v>40.401802774928598</v>
      </c>
      <c r="Y3" s="2">
        <v>39.127016554653103</v>
      </c>
      <c r="Z3" s="2">
        <v>493.30112515777898</v>
      </c>
      <c r="AA3" s="2">
        <v>39.123468058698201</v>
      </c>
      <c r="AB3" s="2">
        <v>39.083627937803598</v>
      </c>
      <c r="AC3" s="2">
        <v>39.0961624187971</v>
      </c>
      <c r="AD3" s="2">
        <v>40.257069833262499</v>
      </c>
      <c r="AE3" s="2">
        <v>40.1743474667648</v>
      </c>
      <c r="AF3" s="2">
        <v>39.761837432009301</v>
      </c>
      <c r="AG3" s="2">
        <v>40.665385048925799</v>
      </c>
      <c r="AH3" s="2">
        <v>40.260307050307098</v>
      </c>
      <c r="AI3" s="2">
        <v>40.458863546980503</v>
      </c>
      <c r="AJ3" s="2">
        <v>40.246436239600598</v>
      </c>
      <c r="AK3" s="2">
        <v>40.037676368315097</v>
      </c>
      <c r="AL3" s="2">
        <v>40.179052870756998</v>
      </c>
      <c r="AM3" s="2">
        <v>40.256170620123299</v>
      </c>
      <c r="AN3" s="2">
        <v>40.0935743819715</v>
      </c>
      <c r="AO3" s="2">
        <v>38.585724915664798</v>
      </c>
      <c r="AP3" s="2">
        <v>38.6276424308179</v>
      </c>
      <c r="AQ3" s="2">
        <v>38.675379346265998</v>
      </c>
      <c r="AR3" s="2">
        <v>38.6589223554084</v>
      </c>
      <c r="AS3" s="2">
        <v>38.648343780009398</v>
      </c>
      <c r="AT3" s="3">
        <f>SQRT(1508.613741314)</f>
        <v>38.840877195475386</v>
      </c>
      <c r="AU3" s="3">
        <f>SQRT(1484.29412654325)</f>
        <v>38.526537951693115</v>
      </c>
      <c r="AV3" s="4">
        <v>41.558951312134397</v>
      </c>
      <c r="AW3" s="4">
        <v>494.38869859857198</v>
      </c>
      <c r="AX3" s="4">
        <v>41.136435741869498</v>
      </c>
      <c r="AY3" s="4">
        <v>59.7966664962414</v>
      </c>
      <c r="AZ3" s="4">
        <v>54.806747420120701</v>
      </c>
      <c r="BA3" s="4">
        <v>59.915923114997099</v>
      </c>
      <c r="BB3" s="4">
        <v>53.880189138054803</v>
      </c>
      <c r="BC3" s="4">
        <v>51.079131739884403</v>
      </c>
      <c r="BD3" s="4">
        <v>57.717432758973999</v>
      </c>
      <c r="BE3" s="4">
        <v>47.0725541108187</v>
      </c>
      <c r="BF3" s="4">
        <v>79.807079635664095</v>
      </c>
      <c r="BG3" s="4">
        <v>55.064473684656498</v>
      </c>
      <c r="BH3" s="4">
        <v>48.055836580228103</v>
      </c>
      <c r="BI3" s="4">
        <v>51.598944013018397</v>
      </c>
      <c r="BJ3" s="4">
        <v>44.573090133450599</v>
      </c>
      <c r="BK3" s="4">
        <v>47.588872067470398</v>
      </c>
      <c r="BL3" s="4">
        <v>55.145899709748498</v>
      </c>
      <c r="BM3" s="4">
        <v>59.601967184842302</v>
      </c>
      <c r="BN3" s="4">
        <v>44.390026815759001</v>
      </c>
      <c r="BO3" s="4">
        <v>58.362281312815</v>
      </c>
      <c r="BP3" s="4">
        <v>58.323979781254202</v>
      </c>
      <c r="BQ3" s="4">
        <v>78.361466896106293</v>
      </c>
      <c r="BR3" s="4">
        <v>48.468567720274002</v>
      </c>
      <c r="BS3" s="4">
        <v>55.888645865744998</v>
      </c>
      <c r="BT3" s="4">
        <v>44.014890180161501</v>
      </c>
      <c r="BU3" s="4">
        <v>54.570867243139801</v>
      </c>
      <c r="BV3" s="4">
        <v>54.189654401555501</v>
      </c>
      <c r="BW3" s="4">
        <v>59.367183521722197</v>
      </c>
      <c r="BX3" s="4">
        <v>48.141695235430603</v>
      </c>
      <c r="BY3" s="4">
        <v>45.081663483475502</v>
      </c>
      <c r="BZ3" s="4">
        <v>58.078985910695103</v>
      </c>
      <c r="CA3" s="4">
        <v>52.623725861102301</v>
      </c>
      <c r="CB3" s="4">
        <v>47.964943453170498</v>
      </c>
      <c r="CC3" s="4">
        <v>46.197167873544402</v>
      </c>
      <c r="CD3" s="4">
        <v>54.559786760788199</v>
      </c>
      <c r="CE3" s="4">
        <v>53.6393584611668</v>
      </c>
      <c r="CF3" s="4">
        <v>55.210348575212798</v>
      </c>
      <c r="CG3" s="4">
        <v>57.928275709962598</v>
      </c>
      <c r="CH3" s="4">
        <v>46.441929499878</v>
      </c>
      <c r="CI3" s="4">
        <v>49.472714643941899</v>
      </c>
      <c r="CJ3" s="4">
        <v>61.571919207905403</v>
      </c>
      <c r="CK3" s="4">
        <v>44.920912115501103</v>
      </c>
      <c r="CL3" s="4">
        <v>61.376781945645703</v>
      </c>
      <c r="CM3" s="4">
        <v>54.866945174058102</v>
      </c>
      <c r="CN3" s="4">
        <v>50.575138800400602</v>
      </c>
    </row>
    <row r="4" spans="1:92" ht="14.25" customHeight="1" x14ac:dyDescent="0.25">
      <c r="A4" s="2" t="s">
        <v>29</v>
      </c>
      <c r="B4" s="2">
        <v>47.323899044489103</v>
      </c>
      <c r="C4" s="2">
        <v>493.55603702778501</v>
      </c>
      <c r="D4" s="2">
        <v>47.377174664341403</v>
      </c>
      <c r="E4" s="2">
        <v>45.493680315551998</v>
      </c>
      <c r="F4" s="2">
        <v>46.348022381053198</v>
      </c>
      <c r="G4" s="2">
        <v>44.286394252772098</v>
      </c>
      <c r="H4" s="2">
        <v>43.774098153881397</v>
      </c>
      <c r="I4" s="2">
        <v>41.137168221228201</v>
      </c>
      <c r="J4" s="2">
        <v>44.031271315343901</v>
      </c>
      <c r="K4" s="2">
        <v>43.106978684788203</v>
      </c>
      <c r="L4" s="2">
        <v>43.205301026570503</v>
      </c>
      <c r="M4" s="2">
        <v>41.306779382920404</v>
      </c>
      <c r="N4" s="2">
        <v>40.838431205036898</v>
      </c>
      <c r="O4" s="2">
        <v>40.590396185894498</v>
      </c>
      <c r="P4" s="2">
        <v>41.083871316621497</v>
      </c>
      <c r="Q4" s="2">
        <v>41.8372557691373</v>
      </c>
      <c r="R4" s="2">
        <v>40.635911894157601</v>
      </c>
      <c r="S4" s="2">
        <v>41.932770861558602</v>
      </c>
      <c r="T4" s="2">
        <v>41.187399708628902</v>
      </c>
      <c r="U4" s="2">
        <v>41.259022901035998</v>
      </c>
      <c r="V4" s="2">
        <v>39.139638576104197</v>
      </c>
      <c r="W4" s="2">
        <v>41.786945577715997</v>
      </c>
      <c r="X4" s="2">
        <v>41.9702354887567</v>
      </c>
      <c r="Y4" s="2">
        <v>39.032927801559602</v>
      </c>
      <c r="Z4" s="2">
        <v>493.45790416502501</v>
      </c>
      <c r="AA4" s="2">
        <v>39.016132027177903</v>
      </c>
      <c r="AB4" s="2">
        <v>38.990720108675497</v>
      </c>
      <c r="AC4" s="2">
        <v>38.999426076925701</v>
      </c>
      <c r="AD4" s="2">
        <v>40.218424347043197</v>
      </c>
      <c r="AE4" s="2">
        <v>40.065721886257698</v>
      </c>
      <c r="AF4" s="2">
        <v>39.607472497337497</v>
      </c>
      <c r="AG4" s="2">
        <v>40.359089662895599</v>
      </c>
      <c r="AH4" s="2">
        <v>40.156212810342602</v>
      </c>
      <c r="AI4" s="2">
        <v>40.227838915870599</v>
      </c>
      <c r="AJ4" s="2">
        <v>39.810040996716502</v>
      </c>
      <c r="AK4" s="2">
        <v>40.013426614979103</v>
      </c>
      <c r="AL4" s="2">
        <v>40.3168858505516</v>
      </c>
      <c r="AM4" s="2">
        <v>40.334720217171501</v>
      </c>
      <c r="AN4" s="2">
        <v>40.198362900026801</v>
      </c>
      <c r="AO4" s="2">
        <v>38.530170138525598</v>
      </c>
      <c r="AP4" s="2">
        <v>38.489306125216203</v>
      </c>
      <c r="AQ4" s="2">
        <v>38.496289415513601</v>
      </c>
      <c r="AR4" s="2">
        <v>38.531039186416599</v>
      </c>
      <c r="AS4" s="3">
        <v>38.345369336600797</v>
      </c>
      <c r="AT4" s="3">
        <f>SQRT(1486.22052632524)</f>
        <v>38.551530790945769</v>
      </c>
      <c r="AU4" s="3">
        <f>SQRT(1478.43126945195)</f>
        <v>38.450374113289847</v>
      </c>
      <c r="AV4" s="4">
        <v>43.528373290653199</v>
      </c>
      <c r="AW4" s="4">
        <v>494.61290215178599</v>
      </c>
      <c r="AX4" s="4">
        <v>42.803502511460103</v>
      </c>
      <c r="AY4" s="4">
        <v>60.983219175805701</v>
      </c>
      <c r="AZ4" s="4">
        <v>56.876016700896798</v>
      </c>
      <c r="BA4" s="4">
        <v>60.626975471762997</v>
      </c>
      <c r="BB4" s="4">
        <v>55.665112132351403</v>
      </c>
      <c r="BC4" s="4">
        <v>53.338389771697003</v>
      </c>
      <c r="BD4" s="4">
        <v>60.929707220064401</v>
      </c>
      <c r="BE4" s="4">
        <v>48.508105070836002</v>
      </c>
      <c r="BF4" s="4">
        <v>80.198504910088403</v>
      </c>
      <c r="BG4" s="4">
        <v>57.920453168754598</v>
      </c>
      <c r="BH4" s="4">
        <v>50.262244189724797</v>
      </c>
      <c r="BI4" s="4">
        <v>53.5741205940719</v>
      </c>
      <c r="BJ4" s="4">
        <v>46.7911619570651</v>
      </c>
      <c r="BK4" s="4">
        <v>48.6991465808116</v>
      </c>
      <c r="BL4" s="4">
        <v>55.852904667870298</v>
      </c>
      <c r="BM4" s="4">
        <v>61.575183105186902</v>
      </c>
      <c r="BN4" s="4">
        <v>46.814477697337203</v>
      </c>
      <c r="BO4" s="4">
        <v>59.305627787882898</v>
      </c>
      <c r="BP4" s="4">
        <v>60.345029151705603</v>
      </c>
      <c r="BQ4" s="4">
        <v>79.667632133678794</v>
      </c>
      <c r="BR4" s="4">
        <v>50.948302429671998</v>
      </c>
      <c r="BS4" s="4">
        <v>58.080525439036499</v>
      </c>
      <c r="BT4" s="4">
        <v>44.798830932130798</v>
      </c>
      <c r="BU4" s="4">
        <v>55.755502370894497</v>
      </c>
      <c r="BV4" s="4">
        <v>56.974505315782302</v>
      </c>
      <c r="BW4" s="4">
        <v>56.498583237044599</v>
      </c>
      <c r="BX4" s="4">
        <v>49.011474519189697</v>
      </c>
      <c r="BY4" s="4">
        <v>49.851528589518701</v>
      </c>
      <c r="BZ4" s="4">
        <v>62.072986314758502</v>
      </c>
      <c r="CA4" s="4">
        <v>53.803087744618303</v>
      </c>
      <c r="CB4" s="4">
        <v>48.467128415055598</v>
      </c>
      <c r="CC4" s="4">
        <v>46.026302410865199</v>
      </c>
      <c r="CD4" s="4">
        <v>58.880103291423801</v>
      </c>
      <c r="CE4" s="4">
        <v>53.554299044506301</v>
      </c>
      <c r="CF4" s="4">
        <v>56.229218840987301</v>
      </c>
      <c r="CG4" s="4">
        <v>58.477483111503702</v>
      </c>
      <c r="CH4" s="4">
        <v>48.667021052266897</v>
      </c>
      <c r="CI4" s="4">
        <v>47.837115975085702</v>
      </c>
      <c r="CJ4" s="4">
        <v>63.2912037636261</v>
      </c>
      <c r="CK4" s="4">
        <v>46.806048650254603</v>
      </c>
      <c r="CL4" s="4">
        <v>62.872755673176499</v>
      </c>
      <c r="CM4" s="4">
        <v>56.368979232774002</v>
      </c>
      <c r="CN4" s="4">
        <v>51.341418576192503</v>
      </c>
    </row>
    <row r="5" spans="1:92" ht="14.25" customHeight="1" x14ac:dyDescent="0.25">
      <c r="A5" s="2" t="s">
        <v>30</v>
      </c>
      <c r="B5" s="2">
        <v>48.542859743758697</v>
      </c>
      <c r="C5" s="2">
        <v>494.01632371445999</v>
      </c>
      <c r="D5" s="2">
        <v>46.992309121850802</v>
      </c>
      <c r="E5" s="2">
        <v>46.263177084409698</v>
      </c>
      <c r="F5" s="2">
        <v>45.338651144615902</v>
      </c>
      <c r="G5" s="2">
        <v>44.9259581499077</v>
      </c>
      <c r="H5" s="2">
        <v>45.323304183669499</v>
      </c>
      <c r="I5" s="2">
        <v>43.1806400117582</v>
      </c>
      <c r="J5" s="2">
        <v>44.628992750277803</v>
      </c>
      <c r="K5" s="2">
        <v>44.5152056431156</v>
      </c>
      <c r="L5" s="2">
        <v>42.811270260955702</v>
      </c>
      <c r="M5" s="2">
        <v>44.207776545780199</v>
      </c>
      <c r="N5" s="2">
        <v>41.4327965119544</v>
      </c>
      <c r="O5" s="2">
        <v>41.119284221919401</v>
      </c>
      <c r="P5" s="2">
        <v>42.470115725338196</v>
      </c>
      <c r="Q5" s="2">
        <v>44.121288712886397</v>
      </c>
      <c r="R5" s="2">
        <v>43.390718636256899</v>
      </c>
      <c r="S5" s="2">
        <v>42.669389694582499</v>
      </c>
      <c r="T5" s="2">
        <v>42.0112886490855</v>
      </c>
      <c r="U5" s="2">
        <v>42.998846052928101</v>
      </c>
      <c r="V5" s="2">
        <v>42.552904125868302</v>
      </c>
      <c r="W5" s="2">
        <v>45.199422755060297</v>
      </c>
      <c r="X5" s="2">
        <v>43.619572884835002</v>
      </c>
      <c r="Y5" s="2">
        <v>40.652770769530399</v>
      </c>
      <c r="Z5" s="2">
        <v>493.85501405477999</v>
      </c>
      <c r="AA5" s="2">
        <v>40.6088275455296</v>
      </c>
      <c r="AB5" s="2">
        <v>40.587073046254098</v>
      </c>
      <c r="AC5" s="2">
        <v>40.591117412821802</v>
      </c>
      <c r="AD5" s="2">
        <v>41.368006220886997</v>
      </c>
      <c r="AE5" s="2">
        <v>41.097240750235201</v>
      </c>
      <c r="AF5" s="2">
        <v>40.7244427165395</v>
      </c>
      <c r="AG5" s="2">
        <v>41.229684524066201</v>
      </c>
      <c r="AH5" s="2">
        <v>41.141773695305098</v>
      </c>
      <c r="AI5" s="2">
        <v>41.181961740098998</v>
      </c>
      <c r="AJ5" s="2">
        <v>40.927478954131203</v>
      </c>
      <c r="AK5" s="2">
        <v>41.147963436977903</v>
      </c>
      <c r="AL5" s="2">
        <v>41.426180765734699</v>
      </c>
      <c r="AM5" s="2">
        <v>41.537892508738999</v>
      </c>
      <c r="AN5" s="2">
        <v>41.4529493092964</v>
      </c>
      <c r="AO5" s="2">
        <v>39.728975414047298</v>
      </c>
      <c r="AP5" s="2">
        <v>39.667011280717396</v>
      </c>
      <c r="AQ5" s="2">
        <v>39.705209661053999</v>
      </c>
      <c r="AR5" s="2">
        <v>39.616618384007303</v>
      </c>
      <c r="AS5" s="3">
        <v>39.395653888287399</v>
      </c>
      <c r="AT5" s="3">
        <f>SQRT(1563.30053109964)</f>
        <v>39.53859546189824</v>
      </c>
      <c r="AU5" s="3">
        <f>SQRT(1567.04383126393)</f>
        <v>39.585904451760733</v>
      </c>
      <c r="AV5" s="4">
        <v>45.412226693437198</v>
      </c>
      <c r="AW5" s="4">
        <v>495.06952195485201</v>
      </c>
      <c r="AX5" s="4">
        <v>45.5263516126724</v>
      </c>
      <c r="AY5" s="4">
        <v>64.783411938128097</v>
      </c>
      <c r="AZ5" s="4">
        <v>59.440634957267598</v>
      </c>
      <c r="BA5" s="4">
        <v>63.823801579797802</v>
      </c>
      <c r="BB5" s="4">
        <v>57.478542182984299</v>
      </c>
      <c r="BC5" s="4">
        <v>55.598522092126302</v>
      </c>
      <c r="BD5" s="4">
        <v>62.5983785434928</v>
      </c>
      <c r="BE5" s="4">
        <v>51.123780351015803</v>
      </c>
      <c r="BF5" s="4">
        <v>82.647870345719099</v>
      </c>
      <c r="BG5" s="4">
        <v>62.6303282750292</v>
      </c>
      <c r="BH5" s="4">
        <v>51.667814869888197</v>
      </c>
      <c r="BI5" s="4">
        <v>56.338077083431699</v>
      </c>
      <c r="BJ5" s="4">
        <v>49.314866103866699</v>
      </c>
      <c r="BK5" s="4">
        <v>50.692607672951802</v>
      </c>
      <c r="BL5" s="4">
        <v>57.947600057457599</v>
      </c>
      <c r="BM5" s="4">
        <v>65.631066577749706</v>
      </c>
      <c r="BN5" s="4">
        <v>48.089205738479201</v>
      </c>
      <c r="BO5" s="4">
        <v>61.687895413062002</v>
      </c>
      <c r="BP5" s="4">
        <v>62.7810733869362</v>
      </c>
      <c r="BQ5" s="4">
        <v>81.823950546937596</v>
      </c>
      <c r="BR5" s="4">
        <v>53.636503429636797</v>
      </c>
      <c r="BS5" s="4">
        <v>59.8357855070971</v>
      </c>
      <c r="BT5" s="4">
        <v>46.399699704847698</v>
      </c>
      <c r="BU5" s="4">
        <v>58.249297459650101</v>
      </c>
      <c r="BV5" s="4">
        <v>61.570180864732301</v>
      </c>
      <c r="BW5" s="4">
        <v>60.843482117344699</v>
      </c>
      <c r="BX5" s="4">
        <v>50.649057373737499</v>
      </c>
      <c r="BY5" s="4">
        <v>47.906307321432102</v>
      </c>
      <c r="BZ5" s="4">
        <v>65.358209317814598</v>
      </c>
      <c r="CA5" s="4">
        <v>57.394596422803602</v>
      </c>
      <c r="CB5" s="4">
        <v>50.794249719554998</v>
      </c>
      <c r="CC5" s="4">
        <v>50.065981612520098</v>
      </c>
      <c r="CD5" s="4">
        <v>62.5478206363655</v>
      </c>
      <c r="CE5" s="4">
        <v>58.6959001024073</v>
      </c>
      <c r="CF5" s="4">
        <v>59.412636634224903</v>
      </c>
      <c r="CG5" s="4">
        <v>63.941368432650997</v>
      </c>
      <c r="CH5" s="4">
        <v>49.127179092491403</v>
      </c>
      <c r="CI5" s="4">
        <v>56.309129701249901</v>
      </c>
      <c r="CJ5" s="4">
        <v>67.081106451247507</v>
      </c>
      <c r="CK5" s="4">
        <v>50.793865646838498</v>
      </c>
      <c r="CL5" s="4">
        <v>65.659009958018601</v>
      </c>
      <c r="CM5" s="4">
        <v>58.222553356332298</v>
      </c>
      <c r="CN5" s="4">
        <v>55.225593778833201</v>
      </c>
    </row>
    <row r="6" spans="1:92" ht="14.25" customHeight="1" x14ac:dyDescent="0.25">
      <c r="A6" s="2" t="s">
        <v>31</v>
      </c>
      <c r="B6" s="2">
        <v>48.296284571104898</v>
      </c>
      <c r="C6" s="2">
        <v>494.47878625863899</v>
      </c>
      <c r="D6" s="2">
        <v>48.5334334984584</v>
      </c>
      <c r="E6" s="2">
        <v>47.619913274651701</v>
      </c>
      <c r="F6" s="2">
        <v>46.891211813518602</v>
      </c>
      <c r="G6" s="2">
        <v>45.885432929978599</v>
      </c>
      <c r="H6" s="2">
        <v>45.395672198667903</v>
      </c>
      <c r="I6" s="2">
        <v>44.880580827257802</v>
      </c>
      <c r="J6" s="2">
        <v>45.6960527312322</v>
      </c>
      <c r="K6" s="2">
        <v>44.4896019987724</v>
      </c>
      <c r="L6" s="2">
        <v>43.191325430746502</v>
      </c>
      <c r="M6" s="2">
        <v>42.024751193391602</v>
      </c>
      <c r="N6" s="2">
        <v>42.858250328079599</v>
      </c>
      <c r="O6" s="2">
        <v>43.6735675429045</v>
      </c>
      <c r="P6" s="2">
        <v>45.2783139908721</v>
      </c>
      <c r="Q6" s="2">
        <v>42.532039334981498</v>
      </c>
      <c r="R6" s="2">
        <v>44.515012980071297</v>
      </c>
      <c r="S6" s="2">
        <v>44.952053500134703</v>
      </c>
      <c r="T6" s="2">
        <v>45.9831831089787</v>
      </c>
      <c r="U6" s="2">
        <v>45.377715324524203</v>
      </c>
      <c r="V6" s="2">
        <v>45.074233907047898</v>
      </c>
      <c r="W6" s="2">
        <v>45.237056035609299</v>
      </c>
      <c r="X6" s="2">
        <v>44.2103678811648</v>
      </c>
      <c r="Y6" s="2">
        <v>42.175947498377397</v>
      </c>
      <c r="Z6" s="2">
        <v>494.37494928195201</v>
      </c>
      <c r="AA6" s="2">
        <v>42.136540884141397</v>
      </c>
      <c r="AB6" s="2">
        <v>42.116233298590799</v>
      </c>
      <c r="AC6" s="2">
        <v>42.121401761139403</v>
      </c>
      <c r="AD6" s="2">
        <v>42.814581473123198</v>
      </c>
      <c r="AE6" s="2">
        <v>42.418225718508097</v>
      </c>
      <c r="AF6" s="2">
        <v>42.163432801195697</v>
      </c>
      <c r="AG6" s="2">
        <v>42.484120763183803</v>
      </c>
      <c r="AH6" s="2">
        <v>42.3976056964459</v>
      </c>
      <c r="AI6" s="2">
        <v>42.3656768907558</v>
      </c>
      <c r="AJ6" s="2">
        <v>42.371630197246802</v>
      </c>
      <c r="AK6" s="2">
        <v>42.558140824954499</v>
      </c>
      <c r="AL6" s="2">
        <v>42.8061021351105</v>
      </c>
      <c r="AM6" s="2">
        <v>42.968659765432797</v>
      </c>
      <c r="AN6" s="2">
        <v>42.888539433745898</v>
      </c>
      <c r="AO6" s="2">
        <v>41.148170475660898</v>
      </c>
      <c r="AP6" s="2">
        <v>41.0763873681869</v>
      </c>
      <c r="AQ6" s="2">
        <v>41.099974008882803</v>
      </c>
      <c r="AR6" s="2">
        <v>41.038630412959698</v>
      </c>
      <c r="AS6" s="3">
        <v>40.849949273825302</v>
      </c>
      <c r="AT6" s="3">
        <f>SQRT(1679.90937411002)</f>
        <v>40.986697526270888</v>
      </c>
      <c r="AU6" s="3">
        <f>SQRT(1685.36988729178)</f>
        <v>41.053256719677918</v>
      </c>
      <c r="AV6" s="4">
        <v>46.140898662225602</v>
      </c>
      <c r="AW6" s="4">
        <v>495.66675210897603</v>
      </c>
      <c r="AX6" s="4">
        <v>46.4670964393312</v>
      </c>
      <c r="AY6" s="4">
        <v>64.627995971130801</v>
      </c>
      <c r="AZ6" s="4">
        <v>60.265539203198301</v>
      </c>
      <c r="BA6" s="4">
        <v>63.273568489069604</v>
      </c>
      <c r="BB6" s="4">
        <v>58.282110554429401</v>
      </c>
      <c r="BC6" s="4">
        <v>55.790927170394703</v>
      </c>
      <c r="BD6" s="4">
        <v>64.659506064801903</v>
      </c>
      <c r="BE6" s="4">
        <v>52.273040646415303</v>
      </c>
      <c r="BF6" s="4">
        <v>84.019342494293795</v>
      </c>
      <c r="BG6" s="4">
        <v>63.846088258616703</v>
      </c>
      <c r="BH6" s="4">
        <v>50.994180939729397</v>
      </c>
      <c r="BI6" s="4">
        <v>57.691325045482799</v>
      </c>
      <c r="BJ6" s="4">
        <v>49.615096882429597</v>
      </c>
      <c r="BK6" s="4">
        <v>52.066359526426702</v>
      </c>
      <c r="BL6" s="4">
        <v>58.729890785076996</v>
      </c>
      <c r="BM6" s="4">
        <v>67.850030541048795</v>
      </c>
      <c r="BN6" s="4">
        <v>49.376782087724202</v>
      </c>
      <c r="BO6" s="4">
        <v>62.103755857597598</v>
      </c>
      <c r="BP6" s="4">
        <v>62.823468807403302</v>
      </c>
      <c r="BQ6" s="4">
        <v>86.872199175211193</v>
      </c>
      <c r="BR6" s="4">
        <v>54.198327665376397</v>
      </c>
      <c r="BS6" s="4">
        <v>60.524544390172998</v>
      </c>
      <c r="BT6" s="4">
        <v>47.555416979175497</v>
      </c>
      <c r="BU6" s="4">
        <v>60.852438619473801</v>
      </c>
      <c r="BV6" s="4">
        <v>63.110770674335903</v>
      </c>
      <c r="BW6" s="4">
        <v>60.053646019882102</v>
      </c>
      <c r="BX6" s="4">
        <v>54.196963592136399</v>
      </c>
      <c r="BY6" s="4">
        <v>49.7940422685651</v>
      </c>
      <c r="BZ6" s="4">
        <v>59.426733270894999</v>
      </c>
      <c r="CA6" s="4">
        <v>56.222523408754597</v>
      </c>
      <c r="CB6" s="4">
        <v>52.171239350519301</v>
      </c>
      <c r="CC6" s="4">
        <v>50.630455112252598</v>
      </c>
      <c r="CD6" s="4">
        <v>62.471858337604203</v>
      </c>
      <c r="CE6" s="4">
        <v>58.164812654053399</v>
      </c>
      <c r="CF6" s="4">
        <v>59.0195302487341</v>
      </c>
      <c r="CG6" s="4">
        <v>63.321674589245603</v>
      </c>
      <c r="CH6" s="4">
        <v>49.369674703973402</v>
      </c>
      <c r="CI6" s="4">
        <v>55.596241550743997</v>
      </c>
      <c r="CJ6" s="4">
        <v>64.969778496053905</v>
      </c>
      <c r="CK6" s="4">
        <v>51.2280706166705</v>
      </c>
      <c r="CL6" s="4">
        <v>67.824545768063402</v>
      </c>
      <c r="CM6" s="4">
        <v>60.152222600030598</v>
      </c>
      <c r="CN6" s="4">
        <v>55.099676095849397</v>
      </c>
    </row>
    <row r="7" spans="1:92" ht="14.25" customHeight="1" x14ac:dyDescent="0.25">
      <c r="A7" s="2" t="s">
        <v>32</v>
      </c>
      <c r="B7" s="2">
        <v>49.123306019175899</v>
      </c>
      <c r="C7" s="2">
        <v>494.75429768990102</v>
      </c>
      <c r="D7" s="2">
        <v>49.445998128606703</v>
      </c>
      <c r="E7" s="2">
        <v>48.669697790491298</v>
      </c>
      <c r="F7" s="2">
        <v>47.842348422481003</v>
      </c>
      <c r="G7" s="2">
        <v>47.502205676465699</v>
      </c>
      <c r="H7" s="2">
        <v>46.036791911204297</v>
      </c>
      <c r="I7" s="2">
        <v>46.391560324867399</v>
      </c>
      <c r="J7" s="2">
        <v>45.662028189769103</v>
      </c>
      <c r="K7" s="2">
        <v>44.938719431286898</v>
      </c>
      <c r="L7" s="2">
        <v>47.395201581606003</v>
      </c>
      <c r="M7" s="2">
        <v>47.226639643784701</v>
      </c>
      <c r="N7" s="2">
        <v>47.085511557673101</v>
      </c>
      <c r="O7" s="2">
        <v>46.510512445044903</v>
      </c>
      <c r="P7" s="2">
        <v>46.421577102834398</v>
      </c>
      <c r="Q7" s="2">
        <v>45.685208369136298</v>
      </c>
      <c r="R7" s="2">
        <v>46.133457001539497</v>
      </c>
      <c r="S7" s="2">
        <v>48.495685168512303</v>
      </c>
      <c r="T7" s="2">
        <v>48.612944884711602</v>
      </c>
      <c r="U7" s="2">
        <v>45.841172629943898</v>
      </c>
      <c r="V7" s="2">
        <v>45.588717381079299</v>
      </c>
      <c r="W7" s="2">
        <v>46.922885539360699</v>
      </c>
      <c r="X7" s="2">
        <v>46.213478393093297</v>
      </c>
      <c r="Y7" s="2">
        <v>44.105062275978497</v>
      </c>
      <c r="Z7" s="2">
        <v>494.52671629924703</v>
      </c>
      <c r="AA7" s="2">
        <v>44.068916228085101</v>
      </c>
      <c r="AB7" s="2">
        <v>44.044505602264302</v>
      </c>
      <c r="AC7" s="2">
        <v>44.050927790743899</v>
      </c>
      <c r="AD7" s="2">
        <v>44.564569127493399</v>
      </c>
      <c r="AE7" s="2">
        <v>44.228253133067298</v>
      </c>
      <c r="AF7" s="2">
        <v>44.098242498913898</v>
      </c>
      <c r="AG7" s="2">
        <v>44.163183668915103</v>
      </c>
      <c r="AH7" s="2">
        <v>44.161425652522098</v>
      </c>
      <c r="AI7" s="2">
        <v>44.1939628274366</v>
      </c>
      <c r="AJ7" s="2">
        <v>44.321272627616501</v>
      </c>
      <c r="AK7" s="2">
        <v>44.443152646529903</v>
      </c>
      <c r="AL7" s="2">
        <v>44.7496921131101</v>
      </c>
      <c r="AM7" s="2">
        <v>44.7914116394956</v>
      </c>
      <c r="AN7" s="2">
        <v>44.755055104109097</v>
      </c>
      <c r="AO7" s="2">
        <v>42.994266537337097</v>
      </c>
      <c r="AP7" s="2">
        <v>42.863233909353902</v>
      </c>
      <c r="AQ7" s="2">
        <v>42.887635098461601</v>
      </c>
      <c r="AR7" s="2">
        <v>42.861169256453501</v>
      </c>
      <c r="AS7" s="3">
        <v>42.736143227156496</v>
      </c>
      <c r="AT7" s="3">
        <f>SQRT(1836.42950714889)</f>
        <v>42.853582197395006</v>
      </c>
      <c r="AU7" s="3">
        <f>SQRT(1846.39841550015)</f>
        <v>42.969738368998129</v>
      </c>
      <c r="AV7" s="4">
        <v>47.482515845730802</v>
      </c>
      <c r="AW7" s="4">
        <v>495.83120752498002</v>
      </c>
      <c r="AX7" s="4">
        <v>45.667480705572302</v>
      </c>
      <c r="AY7" s="4">
        <v>63.502638181248798</v>
      </c>
      <c r="AZ7" s="4">
        <v>61.641790731953002</v>
      </c>
      <c r="BA7" s="4">
        <v>63.865376797083599</v>
      </c>
      <c r="BB7" s="4">
        <v>58.0105925622195</v>
      </c>
      <c r="BC7" s="4">
        <v>56.914246161932503</v>
      </c>
      <c r="BD7" s="4">
        <v>65.262190341720199</v>
      </c>
      <c r="BE7" s="4">
        <v>54.295562228922201</v>
      </c>
      <c r="BF7" s="4">
        <v>84.396573038003197</v>
      </c>
      <c r="BG7" s="4">
        <v>63.707627801861904</v>
      </c>
      <c r="BH7" s="4">
        <v>51.5738279580548</v>
      </c>
      <c r="BI7" s="4">
        <v>59.368536305279001</v>
      </c>
      <c r="BJ7" s="4">
        <v>51.102587363207803</v>
      </c>
      <c r="BK7" s="4">
        <v>51.413648151176901</v>
      </c>
      <c r="BL7" s="4">
        <v>59.749390213040897</v>
      </c>
      <c r="BM7" s="4">
        <v>68.948902153765502</v>
      </c>
      <c r="BN7" s="4">
        <v>49.157055608436998</v>
      </c>
      <c r="BO7" s="4">
        <v>62.961404388451498</v>
      </c>
      <c r="BP7" s="4">
        <v>63.750219370653397</v>
      </c>
      <c r="BQ7" s="4">
        <v>86.849440067691006</v>
      </c>
      <c r="BR7" s="4">
        <v>54.737494537399598</v>
      </c>
      <c r="BS7" s="4">
        <v>61.326285244250002</v>
      </c>
      <c r="BT7" s="4">
        <v>50.4258294652833</v>
      </c>
      <c r="BU7" s="4">
        <v>63.158021639129601</v>
      </c>
      <c r="BV7" s="4">
        <v>65.876411263233095</v>
      </c>
      <c r="BW7" s="4">
        <v>61.375977376594797</v>
      </c>
      <c r="BX7" s="4">
        <v>54.741260335455003</v>
      </c>
      <c r="BY7" s="4">
        <v>50.833938087333799</v>
      </c>
      <c r="BZ7" s="4">
        <v>61.693777827169697</v>
      </c>
      <c r="CA7" s="4">
        <v>58.214609280676598</v>
      </c>
      <c r="CB7" s="4">
        <v>51.885712119096702</v>
      </c>
      <c r="CC7" s="4">
        <v>54.672595245197002</v>
      </c>
      <c r="CD7" s="4">
        <v>62.910607078848599</v>
      </c>
      <c r="CE7" s="4">
        <v>59.5676471983139</v>
      </c>
      <c r="CF7" s="4">
        <v>60.428374277527098</v>
      </c>
      <c r="CG7" s="4">
        <v>62.166152364906701</v>
      </c>
      <c r="CH7" s="4">
        <v>48.910537868046802</v>
      </c>
      <c r="CI7" s="4">
        <v>55.091094110531103</v>
      </c>
      <c r="CJ7" s="4">
        <v>64.270032439483103</v>
      </c>
      <c r="CK7" s="4">
        <v>51.298434558279297</v>
      </c>
      <c r="CL7" s="4">
        <v>67.712518602620605</v>
      </c>
      <c r="CM7" s="4">
        <v>60.379612386124599</v>
      </c>
      <c r="CN7" s="4">
        <v>56.867055953703698</v>
      </c>
    </row>
    <row r="8" spans="1:92" ht="14.25" customHeight="1" x14ac:dyDescent="0.25">
      <c r="A8" s="2" t="s">
        <v>33</v>
      </c>
      <c r="B8" s="2">
        <v>51.081245581927199</v>
      </c>
      <c r="C8" s="2">
        <v>493.68091469126</v>
      </c>
      <c r="D8" s="2">
        <v>51.951140695230997</v>
      </c>
      <c r="E8" s="2">
        <v>50.460484787799203</v>
      </c>
      <c r="F8" s="2">
        <v>49.599689051807403</v>
      </c>
      <c r="G8" s="2">
        <v>48.504883300607801</v>
      </c>
      <c r="H8" s="2">
        <v>46.913627998093297</v>
      </c>
      <c r="I8" s="2">
        <v>49.512131600832397</v>
      </c>
      <c r="J8" s="2">
        <v>48.677069843573001</v>
      </c>
      <c r="K8" s="2">
        <v>50.823679119943002</v>
      </c>
      <c r="L8" s="2">
        <v>49.513674533733003</v>
      </c>
      <c r="M8" s="2">
        <v>49.793868131724601</v>
      </c>
      <c r="N8" s="2">
        <v>48.0710139926612</v>
      </c>
      <c r="O8" s="2">
        <v>48.6246763776441</v>
      </c>
      <c r="P8" s="2">
        <v>46.930376432299298</v>
      </c>
      <c r="Q8" s="2">
        <v>48.151520390407597</v>
      </c>
      <c r="R8" s="2">
        <v>47.164337531773697</v>
      </c>
      <c r="S8" s="2">
        <v>48.693995088877799</v>
      </c>
      <c r="T8" s="2">
        <v>48.376870070355302</v>
      </c>
      <c r="U8" s="2">
        <v>48.466524664676498</v>
      </c>
      <c r="V8" s="2">
        <v>45.803314634614303</v>
      </c>
      <c r="W8" s="2">
        <v>45.828193795979203</v>
      </c>
      <c r="X8" s="2">
        <v>45.815403670625898</v>
      </c>
      <c r="Y8" s="2">
        <v>45.619788726768299</v>
      </c>
      <c r="Z8" s="2">
        <v>493.558444539844</v>
      </c>
      <c r="AA8" s="2">
        <v>45.5831980449314</v>
      </c>
      <c r="AB8" s="2">
        <v>45.559811251949</v>
      </c>
      <c r="AC8" s="2">
        <v>45.568811486023598</v>
      </c>
      <c r="AD8" s="2">
        <v>46.325190610025103</v>
      </c>
      <c r="AE8" s="2">
        <v>45.952876936324401</v>
      </c>
      <c r="AF8" s="2">
        <v>45.889237246196302</v>
      </c>
      <c r="AG8" s="2">
        <v>45.996614760615998</v>
      </c>
      <c r="AH8" s="2">
        <v>46.128195752199098</v>
      </c>
      <c r="AI8" s="2">
        <v>46.112982644382399</v>
      </c>
      <c r="AJ8" s="2">
        <v>46.125515615860103</v>
      </c>
      <c r="AK8" s="2">
        <v>46.200374299397097</v>
      </c>
      <c r="AL8" s="2">
        <v>46.460520545029802</v>
      </c>
      <c r="AM8" s="2">
        <v>46.424272200767</v>
      </c>
      <c r="AN8" s="2">
        <v>46.312515710481101</v>
      </c>
      <c r="AO8" s="2">
        <v>44.5251071347287</v>
      </c>
      <c r="AP8" s="2">
        <v>44.317245772963197</v>
      </c>
      <c r="AQ8" s="2">
        <v>44.337598141992402</v>
      </c>
      <c r="AR8" s="2">
        <v>44.310714479133097</v>
      </c>
      <c r="AS8" s="3">
        <v>44.179403711891602</v>
      </c>
      <c r="AT8" s="3">
        <f>SQRT(1959.02237990882)</f>
        <v>44.260844771748538</v>
      </c>
      <c r="AU8" s="3">
        <f>SQRT(1969.1360349489)</f>
        <v>44.37494828108423</v>
      </c>
      <c r="AV8" s="4">
        <v>47.4085007024457</v>
      </c>
      <c r="AW8" s="4">
        <v>494.83660853438801</v>
      </c>
      <c r="AX8" s="4">
        <v>45.762412670503799</v>
      </c>
      <c r="AY8" s="4">
        <v>65.953812631914204</v>
      </c>
      <c r="AZ8" s="4">
        <v>61.9572650071675</v>
      </c>
      <c r="BA8" s="4">
        <v>64.193768660926395</v>
      </c>
      <c r="BB8" s="4">
        <v>58.593184101463997</v>
      </c>
      <c r="BC8" s="4">
        <v>56.589657492199699</v>
      </c>
      <c r="BD8" s="4">
        <v>65.018805786355102</v>
      </c>
      <c r="BE8" s="4">
        <v>53.924771782049298</v>
      </c>
      <c r="BF8" s="4">
        <v>85.283112818683705</v>
      </c>
      <c r="BG8" s="4">
        <v>62.6110322812576</v>
      </c>
      <c r="BH8" s="4">
        <v>51.271347686220103</v>
      </c>
      <c r="BI8" s="4">
        <v>58.455373852182397</v>
      </c>
      <c r="BJ8" s="4">
        <v>51.264988178669398</v>
      </c>
      <c r="BK8" s="4">
        <v>52.0418836866966</v>
      </c>
      <c r="BL8" s="4">
        <v>59.565610841426903</v>
      </c>
      <c r="BM8" s="4">
        <v>68.711763400745795</v>
      </c>
      <c r="BN8" s="4">
        <v>49.567740576341201</v>
      </c>
      <c r="BO8" s="4">
        <v>63.641456859876698</v>
      </c>
      <c r="BP8" s="4">
        <v>63.6567221820562</v>
      </c>
      <c r="BQ8" s="4">
        <v>86.5060042598829</v>
      </c>
      <c r="BR8" s="4">
        <v>53.6584747439544</v>
      </c>
      <c r="BS8" s="4">
        <v>58.3683268465251</v>
      </c>
      <c r="BT8" s="4">
        <v>52.5112326076652</v>
      </c>
      <c r="BU8" s="4">
        <v>62.7809759930675</v>
      </c>
      <c r="BV8" s="4">
        <v>64.381088405391097</v>
      </c>
      <c r="BW8" s="4">
        <v>60.414819884256502</v>
      </c>
      <c r="BX8" s="4">
        <v>57.393166056478101</v>
      </c>
      <c r="BY8" s="4">
        <v>53.368508524695699</v>
      </c>
      <c r="BZ8" s="4">
        <v>59.637181628296098</v>
      </c>
      <c r="CA8" s="4">
        <v>57.6354457526242</v>
      </c>
      <c r="CB8" s="4">
        <v>50.864811239648802</v>
      </c>
      <c r="CC8" s="4">
        <v>51.780487484788303</v>
      </c>
      <c r="CD8" s="4">
        <v>61.096908781141302</v>
      </c>
      <c r="CE8" s="4">
        <v>60.990287433816903</v>
      </c>
      <c r="CF8" s="4">
        <v>60.179183750095703</v>
      </c>
      <c r="CG8" s="4">
        <v>61.143635764351899</v>
      </c>
      <c r="CH8" s="4">
        <v>47.886579288849099</v>
      </c>
      <c r="CI8" s="4">
        <v>57.1868819908074</v>
      </c>
      <c r="CJ8" s="4">
        <v>64.025635393528802</v>
      </c>
      <c r="CK8" s="4">
        <v>55.971450006620401</v>
      </c>
      <c r="CL8" s="4">
        <v>66.521982464611597</v>
      </c>
      <c r="CM8" s="4">
        <v>61.4157346643278</v>
      </c>
      <c r="CN8" s="4">
        <v>55.364663417919303</v>
      </c>
    </row>
    <row r="9" spans="1:92" ht="14.25" customHeight="1" x14ac:dyDescent="0.25">
      <c r="A9" s="2" t="s">
        <v>34</v>
      </c>
      <c r="B9" s="2">
        <v>54.041299468810898</v>
      </c>
      <c r="C9" s="2">
        <v>494.184312290702</v>
      </c>
      <c r="D9" s="2">
        <v>54.876667845973003</v>
      </c>
      <c r="E9" s="2">
        <v>51.107035828559603</v>
      </c>
      <c r="F9" s="2">
        <v>51.106582090743402</v>
      </c>
      <c r="G9" s="2">
        <v>48.388722511165398</v>
      </c>
      <c r="H9" s="2">
        <v>49.577235378869602</v>
      </c>
      <c r="I9" s="2">
        <v>48.188748542044401</v>
      </c>
      <c r="J9" s="2">
        <v>49.619679164932997</v>
      </c>
      <c r="K9" s="2">
        <v>50.039672752628498</v>
      </c>
      <c r="L9" s="2">
        <v>49.612837113520399</v>
      </c>
      <c r="M9" s="2">
        <v>48.587528435903401</v>
      </c>
      <c r="N9" s="2">
        <v>48.874075710744499</v>
      </c>
      <c r="O9" s="2">
        <v>50.958362284873502</v>
      </c>
      <c r="P9" s="2">
        <v>50.518973984074201</v>
      </c>
      <c r="Q9" s="2">
        <v>48.3293072807231</v>
      </c>
      <c r="R9" s="2">
        <v>49.492411816161997</v>
      </c>
      <c r="S9" s="2">
        <v>48.623023623584501</v>
      </c>
      <c r="T9" s="2">
        <v>50.594812213873404</v>
      </c>
      <c r="U9" s="2">
        <v>47.739439737549802</v>
      </c>
      <c r="V9" s="2">
        <v>46.360943331939502</v>
      </c>
      <c r="W9" s="2">
        <v>47.547792211441497</v>
      </c>
      <c r="X9" s="2">
        <v>46.386051160971903</v>
      </c>
      <c r="Y9" s="2">
        <v>47.2096996402313</v>
      </c>
      <c r="Z9" s="2">
        <v>493.98129182056402</v>
      </c>
      <c r="AA9" s="2">
        <v>47.174734506553399</v>
      </c>
      <c r="AB9" s="2">
        <v>47.1523284399183</v>
      </c>
      <c r="AC9" s="2">
        <v>47.163217548544999</v>
      </c>
      <c r="AD9" s="2">
        <v>47.7823695069699</v>
      </c>
      <c r="AE9" s="2">
        <v>47.3759892994265</v>
      </c>
      <c r="AF9" s="2">
        <v>47.343680387652803</v>
      </c>
      <c r="AG9" s="2">
        <v>47.373380134932802</v>
      </c>
      <c r="AH9" s="2">
        <v>47.528692346966203</v>
      </c>
      <c r="AI9" s="2">
        <v>47.521074474634702</v>
      </c>
      <c r="AJ9" s="2">
        <v>47.449415863208003</v>
      </c>
      <c r="AK9" s="2">
        <v>47.488799259685798</v>
      </c>
      <c r="AL9" s="2">
        <v>47.821448976686298</v>
      </c>
      <c r="AM9" s="2">
        <v>47.8114120059059</v>
      </c>
      <c r="AN9" s="2">
        <v>47.6130026252523</v>
      </c>
      <c r="AO9" s="2">
        <v>45.965802722091702</v>
      </c>
      <c r="AP9" s="2">
        <v>45.873289402202701</v>
      </c>
      <c r="AQ9" s="2">
        <v>45.939076442059303</v>
      </c>
      <c r="AR9" s="2">
        <v>45.922986043070701</v>
      </c>
      <c r="AS9" s="3">
        <v>45.806932758456298</v>
      </c>
      <c r="AT9" s="3">
        <f>SQRT(2112.92836444457)</f>
        <v>45.966600531740106</v>
      </c>
      <c r="AU9" s="3">
        <f>SQRT(2132.57661499392)</f>
        <v>46.179829092298725</v>
      </c>
      <c r="AV9" s="4">
        <v>49.257607945658002</v>
      </c>
      <c r="AW9" s="4">
        <v>495.23973374498701</v>
      </c>
      <c r="AX9" s="4">
        <v>47.783376575924301</v>
      </c>
      <c r="AY9" s="4">
        <v>65.448061321374198</v>
      </c>
      <c r="AZ9" s="4">
        <v>63.285226704842898</v>
      </c>
      <c r="BA9" s="4">
        <v>66.427790972424305</v>
      </c>
      <c r="BB9" s="4">
        <v>60.797489533060897</v>
      </c>
      <c r="BC9" s="4">
        <v>57.475110591183203</v>
      </c>
      <c r="BD9" s="4">
        <v>67.241785513614602</v>
      </c>
      <c r="BE9" s="4">
        <v>55.594285564349398</v>
      </c>
      <c r="BF9" s="4">
        <v>86.373541766036297</v>
      </c>
      <c r="BG9" s="4">
        <v>64.265606206967504</v>
      </c>
      <c r="BH9" s="4">
        <v>52.842837157789397</v>
      </c>
      <c r="BI9" s="4">
        <v>59.960426070383903</v>
      </c>
      <c r="BJ9" s="4">
        <v>53.615257708777598</v>
      </c>
      <c r="BK9" s="4">
        <v>52.698235495168298</v>
      </c>
      <c r="BL9" s="4">
        <v>59.991076174732697</v>
      </c>
      <c r="BM9" s="4">
        <v>69.397519211364298</v>
      </c>
      <c r="BN9" s="4">
        <v>51.249549440772903</v>
      </c>
      <c r="BO9" s="4">
        <v>64.448211013887899</v>
      </c>
      <c r="BP9" s="4">
        <v>65.348764124563104</v>
      </c>
      <c r="BQ9" s="4">
        <v>88.997650638250093</v>
      </c>
      <c r="BR9" s="4">
        <v>55.9507326298856</v>
      </c>
      <c r="BS9" s="4">
        <v>60.675760262148302</v>
      </c>
      <c r="BT9" s="4">
        <v>54.807649979746799</v>
      </c>
      <c r="BU9" s="4">
        <v>62.456356089771603</v>
      </c>
      <c r="BV9" s="4">
        <v>64.716268762011396</v>
      </c>
      <c r="BW9" s="4">
        <v>62.690857254337097</v>
      </c>
      <c r="BX9" s="4">
        <v>58.589715343313998</v>
      </c>
      <c r="BY9" s="4">
        <v>54.2867430621342</v>
      </c>
      <c r="BZ9" s="4">
        <v>66.120501092716097</v>
      </c>
      <c r="CA9" s="4">
        <v>56.7747982016121</v>
      </c>
      <c r="CB9" s="4">
        <v>51.740277995329699</v>
      </c>
      <c r="CC9" s="4">
        <v>56.139488824703598</v>
      </c>
      <c r="CD9" s="4">
        <v>63.771077754345797</v>
      </c>
      <c r="CE9" s="4">
        <v>63.677419890698097</v>
      </c>
      <c r="CF9" s="4">
        <v>62.205627616837702</v>
      </c>
      <c r="CG9" s="4">
        <v>63.798815711488302</v>
      </c>
      <c r="CH9" s="4">
        <v>51.488643991164501</v>
      </c>
      <c r="CI9" s="4">
        <v>57.7068202251656</v>
      </c>
      <c r="CJ9" s="4">
        <v>65.586790787349997</v>
      </c>
      <c r="CK9" s="4">
        <v>56.774851178036599</v>
      </c>
      <c r="CL9" s="4">
        <v>69.203633557516795</v>
      </c>
      <c r="CM9" s="4">
        <v>64.563128743313001</v>
      </c>
      <c r="CN9" s="4">
        <v>56.389495118938797</v>
      </c>
    </row>
    <row r="10" spans="1:92" ht="14.25" customHeight="1" x14ac:dyDescent="0.25">
      <c r="A10" s="2" t="s">
        <v>35</v>
      </c>
      <c r="B10" s="2">
        <v>55.696609875242302</v>
      </c>
      <c r="C10" s="2">
        <v>493.58241134191599</v>
      </c>
      <c r="D10" s="2">
        <v>55.065561174617699</v>
      </c>
      <c r="E10" s="2">
        <v>53.644558012617601</v>
      </c>
      <c r="F10" s="2">
        <v>53.858158217277897</v>
      </c>
      <c r="G10" s="2">
        <v>52.164052988447096</v>
      </c>
      <c r="H10" s="2">
        <v>50.580362907289199</v>
      </c>
      <c r="I10" s="2">
        <v>51.0098974764094</v>
      </c>
      <c r="J10" s="2">
        <v>52.261216028244299</v>
      </c>
      <c r="K10" s="2">
        <v>53.015346005487402</v>
      </c>
      <c r="L10" s="2">
        <v>53.026322018879902</v>
      </c>
      <c r="M10" s="2">
        <v>51.192439966432403</v>
      </c>
      <c r="N10" s="2">
        <v>52.37317247072</v>
      </c>
      <c r="O10" s="2">
        <v>52.790540688851301</v>
      </c>
      <c r="P10" s="2">
        <v>52.7559056135877</v>
      </c>
      <c r="Q10" s="2">
        <v>50.051293982313297</v>
      </c>
      <c r="R10" s="2">
        <v>50.865580359710997</v>
      </c>
      <c r="S10" s="2">
        <v>50.757355699735797</v>
      </c>
      <c r="T10" s="2">
        <v>52.902815928792698</v>
      </c>
      <c r="U10" s="2">
        <v>52.914338116991097</v>
      </c>
      <c r="V10" s="2">
        <v>51.264619273617797</v>
      </c>
      <c r="W10" s="2">
        <v>51.420067214474599</v>
      </c>
      <c r="X10" s="2">
        <v>52.302569759433702</v>
      </c>
      <c r="Y10" s="2">
        <v>50.047895862309701</v>
      </c>
      <c r="Z10" s="2">
        <v>493.449529878752</v>
      </c>
      <c r="AA10" s="2">
        <v>50.013962768159999</v>
      </c>
      <c r="AB10" s="2">
        <v>49.994975913263403</v>
      </c>
      <c r="AC10" s="2">
        <v>50.004939157941301</v>
      </c>
      <c r="AD10" s="2">
        <v>50.536353068838601</v>
      </c>
      <c r="AE10" s="2">
        <v>50.171190009714898</v>
      </c>
      <c r="AF10" s="2">
        <v>50.203431349239999</v>
      </c>
      <c r="AG10" s="2">
        <v>50.195793213362599</v>
      </c>
      <c r="AH10" s="2">
        <v>50.322666635756804</v>
      </c>
      <c r="AI10" s="2">
        <v>50.320014249727997</v>
      </c>
      <c r="AJ10" s="2">
        <v>50.233265022450297</v>
      </c>
      <c r="AK10" s="2">
        <v>50.291613022280501</v>
      </c>
      <c r="AL10" s="2">
        <v>50.540427566406798</v>
      </c>
      <c r="AM10" s="2">
        <v>50.457794390700201</v>
      </c>
      <c r="AN10" s="2">
        <v>50.359849383295703</v>
      </c>
      <c r="AO10" s="2">
        <v>48.794610455407103</v>
      </c>
      <c r="AP10" s="3">
        <v>48.644136552056402</v>
      </c>
      <c r="AQ10" s="2">
        <v>48.701618330803903</v>
      </c>
      <c r="AR10" s="2">
        <v>48.752525526786897</v>
      </c>
      <c r="AS10" s="2">
        <v>48.693991133678097</v>
      </c>
      <c r="AT10" s="3">
        <f>SQRT(2380.10490969756)</f>
        <v>48.786318878324479</v>
      </c>
      <c r="AU10" s="3">
        <f>SQRT(2406.30319921961)</f>
        <v>49.054084429531557</v>
      </c>
      <c r="AV10" s="4">
        <v>49.802035107725999</v>
      </c>
      <c r="AW10" s="4">
        <v>494.697088751362</v>
      </c>
      <c r="AX10" s="4">
        <v>49.945119437072798</v>
      </c>
      <c r="AY10" s="4">
        <v>70.579243114257693</v>
      </c>
      <c r="AZ10" s="4">
        <v>65.759020497635703</v>
      </c>
      <c r="BA10" s="4">
        <v>68.498858625891302</v>
      </c>
      <c r="BB10" s="4">
        <v>63.184245844175798</v>
      </c>
      <c r="BC10" s="4">
        <v>59.345882088374402</v>
      </c>
      <c r="BD10" s="4">
        <v>68.874202673436997</v>
      </c>
      <c r="BE10" s="4">
        <v>58.042715470762197</v>
      </c>
      <c r="BF10" s="4">
        <v>88.7522766527659</v>
      </c>
      <c r="BG10" s="4">
        <v>66.702164520352298</v>
      </c>
      <c r="BH10" s="4">
        <v>56.637092338785699</v>
      </c>
      <c r="BI10" s="4">
        <v>61.2219528919317</v>
      </c>
      <c r="BJ10" s="4">
        <v>55.239978069783298</v>
      </c>
      <c r="BK10" s="4">
        <v>54.240943833372903</v>
      </c>
      <c r="BL10" s="4">
        <v>62.739071495373103</v>
      </c>
      <c r="BM10" s="4">
        <v>71.518652332428303</v>
      </c>
      <c r="BN10" s="4">
        <v>52.840143232882603</v>
      </c>
      <c r="BO10" s="4">
        <v>66.343614919875193</v>
      </c>
      <c r="BP10" s="4">
        <v>66.432535259476495</v>
      </c>
      <c r="BQ10" s="4">
        <v>89.461176930706799</v>
      </c>
      <c r="BR10" s="4">
        <v>56.490062447158898</v>
      </c>
      <c r="BS10" s="4">
        <v>61.509752708697498</v>
      </c>
      <c r="BT10" s="4">
        <v>56.471701007851003</v>
      </c>
      <c r="BU10" s="4">
        <v>67.023995580930105</v>
      </c>
      <c r="BV10" s="4">
        <v>67.505984067790294</v>
      </c>
      <c r="BW10" s="4">
        <v>64.150601602166503</v>
      </c>
      <c r="BX10" s="4">
        <v>59.408209179924398</v>
      </c>
      <c r="BY10" s="4">
        <v>56.501069839146702</v>
      </c>
      <c r="BZ10" s="4">
        <v>62.108905311384703</v>
      </c>
      <c r="CA10" s="4">
        <v>60.688875203725601</v>
      </c>
      <c r="CB10" s="4">
        <v>55.379021723953002</v>
      </c>
      <c r="CC10" s="4">
        <v>57.313358836256597</v>
      </c>
      <c r="CD10" s="4">
        <v>68.547587798052405</v>
      </c>
      <c r="CE10" s="4">
        <v>63.544433878681701</v>
      </c>
      <c r="CF10" s="4">
        <v>65.756115167402299</v>
      </c>
      <c r="CG10" s="4">
        <v>64.924046401830907</v>
      </c>
      <c r="CH10" s="4">
        <v>54.900067550491102</v>
      </c>
      <c r="CI10" s="4">
        <v>59.010187200667801</v>
      </c>
      <c r="CJ10" s="4">
        <v>67.741359742854399</v>
      </c>
      <c r="CK10" s="4">
        <v>61.089786161007403</v>
      </c>
      <c r="CL10" s="4">
        <v>71.389168578311995</v>
      </c>
      <c r="CM10" s="4">
        <v>68.077756266931701</v>
      </c>
      <c r="CN10" s="4">
        <v>58.645471941168502</v>
      </c>
    </row>
    <row r="11" spans="1:92" ht="14.25" customHeight="1" x14ac:dyDescent="0.25">
      <c r="A11" s="2" t="s">
        <v>36</v>
      </c>
      <c r="B11" s="2">
        <v>57.5442024596097</v>
      </c>
      <c r="C11" s="2">
        <v>493.660361521445</v>
      </c>
      <c r="D11" s="2">
        <v>57.187454229241098</v>
      </c>
      <c r="E11" s="2">
        <v>55.204649353021402</v>
      </c>
      <c r="F11" s="2">
        <v>52.047926500659699</v>
      </c>
      <c r="G11" s="2">
        <v>52.493166598128703</v>
      </c>
      <c r="H11" s="2">
        <v>52.799119560542202</v>
      </c>
      <c r="I11" s="2">
        <v>53.578026999276503</v>
      </c>
      <c r="J11" s="2">
        <v>52.766105112648503</v>
      </c>
      <c r="K11" s="2">
        <v>53.310684031266703</v>
      </c>
      <c r="L11" s="2">
        <v>53.047711679635697</v>
      </c>
      <c r="M11" s="2">
        <v>51.951149099392197</v>
      </c>
      <c r="N11" s="2">
        <v>52.333440788089703</v>
      </c>
      <c r="O11" s="2">
        <v>54.537742139350897</v>
      </c>
      <c r="P11" s="2">
        <v>51.719850799887503</v>
      </c>
      <c r="Q11" s="2">
        <v>52.087175774970902</v>
      </c>
      <c r="R11" s="2">
        <v>52.4689115064185</v>
      </c>
      <c r="S11" s="2">
        <v>52.825115609458599</v>
      </c>
      <c r="T11" s="2">
        <v>54.148738096206102</v>
      </c>
      <c r="U11" s="2">
        <v>51.459785572220603</v>
      </c>
      <c r="V11" s="2">
        <v>52.520123299850397</v>
      </c>
      <c r="W11" s="2">
        <v>51.464834663330301</v>
      </c>
      <c r="X11" s="2">
        <v>50.819198733278597</v>
      </c>
      <c r="Y11" s="2">
        <v>50.481427212752699</v>
      </c>
      <c r="Z11" s="2">
        <v>493.46472514528</v>
      </c>
      <c r="AA11" s="2">
        <v>50.448595579211897</v>
      </c>
      <c r="AB11" s="2">
        <v>50.422664422272298</v>
      </c>
      <c r="AC11" s="2">
        <v>50.436161912059497</v>
      </c>
      <c r="AD11" s="2">
        <v>50.929663025542403</v>
      </c>
      <c r="AE11" s="2">
        <v>50.5686292318941</v>
      </c>
      <c r="AF11" s="2">
        <v>50.616570501021997</v>
      </c>
      <c r="AG11" s="2">
        <v>50.558924579565598</v>
      </c>
      <c r="AH11" s="2">
        <v>50.6948934727832</v>
      </c>
      <c r="AI11" s="2">
        <v>50.686414513910002</v>
      </c>
      <c r="AJ11" s="2">
        <v>50.6131608240497</v>
      </c>
      <c r="AK11" s="2">
        <v>50.7076222489084</v>
      </c>
      <c r="AL11" s="2">
        <v>51.011822133003903</v>
      </c>
      <c r="AM11" s="2">
        <v>50.951962397626197</v>
      </c>
      <c r="AN11" s="2">
        <v>50.723627423702098</v>
      </c>
      <c r="AO11" s="2">
        <v>49.248362635400099</v>
      </c>
      <c r="AP11" s="2">
        <v>49.1514792843018</v>
      </c>
      <c r="AQ11" s="2">
        <v>49.134986342037898</v>
      </c>
      <c r="AR11" s="2">
        <v>49.1869578989484</v>
      </c>
      <c r="AS11" s="3">
        <v>49.101549258973499</v>
      </c>
      <c r="AT11" s="3">
        <f>SQRT(2422.1420539529)</f>
        <v>49.215262408656322</v>
      </c>
      <c r="AU11" s="3">
        <f>SQRT(2445.66867571054)</f>
        <v>49.45370234583595</v>
      </c>
      <c r="AV11" s="4">
        <v>49.319306186330799</v>
      </c>
      <c r="AW11" s="4">
        <v>494.69337061656199</v>
      </c>
      <c r="AX11" s="4">
        <v>50.504171074300203</v>
      </c>
      <c r="AY11" s="4">
        <v>69.815448191859801</v>
      </c>
      <c r="AZ11" s="4">
        <v>65.431683262153598</v>
      </c>
      <c r="BA11" s="4">
        <v>69.330495890747599</v>
      </c>
      <c r="BB11" s="4">
        <v>62.5026550482415</v>
      </c>
      <c r="BC11" s="4">
        <v>59.762671298417501</v>
      </c>
      <c r="BD11" s="4">
        <v>68.842770550806094</v>
      </c>
      <c r="BE11" s="4">
        <v>57.882420579366801</v>
      </c>
      <c r="BF11" s="4">
        <v>87.578148053289397</v>
      </c>
      <c r="BG11" s="4">
        <v>66.403914768089905</v>
      </c>
      <c r="BH11" s="4">
        <v>55.9532682348488</v>
      </c>
      <c r="BI11" s="4">
        <v>61.107695185384699</v>
      </c>
      <c r="BJ11" s="4">
        <v>55.956334069507498</v>
      </c>
      <c r="BK11" s="4">
        <v>53.818834386955103</v>
      </c>
      <c r="BL11" s="4">
        <v>63.276773909875402</v>
      </c>
      <c r="BM11" s="4">
        <v>71.555988118042094</v>
      </c>
      <c r="BN11" s="4">
        <v>52.724378014732601</v>
      </c>
      <c r="BO11" s="4">
        <v>66.813974948901205</v>
      </c>
      <c r="BP11" s="4">
        <v>68.005735064720099</v>
      </c>
      <c r="BQ11" s="4">
        <v>91.953290824354198</v>
      </c>
      <c r="BR11" s="4">
        <v>57.435635759592202</v>
      </c>
      <c r="BS11" s="4">
        <v>62.002112632398102</v>
      </c>
      <c r="BT11" s="4">
        <v>56.472803148029399</v>
      </c>
      <c r="BU11" s="4">
        <v>68.111748967541004</v>
      </c>
      <c r="BV11" s="4">
        <v>70.000554964019898</v>
      </c>
      <c r="BW11" s="4">
        <v>64.049230848376794</v>
      </c>
      <c r="BX11" s="4">
        <v>60.6249810131808</v>
      </c>
      <c r="BY11" s="4">
        <v>61.010388766336703</v>
      </c>
      <c r="BZ11" s="4">
        <v>65.218591538099602</v>
      </c>
      <c r="CA11" s="4">
        <v>62.079975396153301</v>
      </c>
      <c r="CB11" s="4">
        <v>57.760885906283598</v>
      </c>
      <c r="CC11" s="4">
        <v>58.0814583983571</v>
      </c>
      <c r="CD11" s="4">
        <v>71.104806654599599</v>
      </c>
      <c r="CE11" s="4">
        <v>65.069653492302095</v>
      </c>
      <c r="CF11" s="4">
        <v>64.361123478831402</v>
      </c>
      <c r="CG11" s="4">
        <v>67.503821086300505</v>
      </c>
      <c r="CH11" s="4">
        <v>55.187808801786701</v>
      </c>
      <c r="CI11" s="4">
        <v>61.999596519612503</v>
      </c>
      <c r="CJ11" s="4">
        <v>69.113283786436099</v>
      </c>
      <c r="CK11" s="4">
        <v>58.114895051789603</v>
      </c>
      <c r="CL11" s="4">
        <v>71.245097147828602</v>
      </c>
      <c r="CM11" s="4">
        <v>68.994086873585701</v>
      </c>
      <c r="CN11" s="4">
        <v>59.824395799811803</v>
      </c>
    </row>
    <row r="12" spans="1:92" ht="14.25" customHeight="1" x14ac:dyDescent="0.25">
      <c r="A12" s="2" t="s">
        <v>37</v>
      </c>
      <c r="B12" s="2">
        <v>58.604563648519303</v>
      </c>
      <c r="C12" s="2">
        <v>493.97268414888401</v>
      </c>
      <c r="D12" s="2">
        <v>58.984788302425699</v>
      </c>
      <c r="E12" s="2">
        <v>56.145140443794602</v>
      </c>
      <c r="F12" s="2">
        <v>55.545660126231297</v>
      </c>
      <c r="G12" s="2">
        <v>54.909435831738499</v>
      </c>
      <c r="H12" s="2">
        <v>53.654681284082898</v>
      </c>
      <c r="I12" s="2">
        <v>54.434982718507101</v>
      </c>
      <c r="J12" s="2">
        <v>54.505862465957399</v>
      </c>
      <c r="K12" s="2">
        <v>57.408163828437097</v>
      </c>
      <c r="L12" s="2">
        <v>56.568455814732097</v>
      </c>
      <c r="M12" s="2">
        <v>54.383604916106798</v>
      </c>
      <c r="N12" s="2">
        <v>55.547071045210103</v>
      </c>
      <c r="O12" s="2">
        <v>54.858673997068003</v>
      </c>
      <c r="P12" s="2">
        <v>53.444130823515401</v>
      </c>
      <c r="Q12" s="2">
        <v>54.470315148508597</v>
      </c>
      <c r="R12" s="2">
        <v>53.492207462307697</v>
      </c>
      <c r="S12" s="2">
        <v>51.949275952338901</v>
      </c>
      <c r="T12" s="2">
        <v>53.043704257288503</v>
      </c>
      <c r="U12" s="2">
        <v>54.253367772493803</v>
      </c>
      <c r="V12" s="2">
        <v>54.504352006888801</v>
      </c>
      <c r="W12" s="2">
        <v>51.467505593245598</v>
      </c>
      <c r="X12" s="2">
        <v>54.332768407854097</v>
      </c>
      <c r="Y12" s="2">
        <v>52.432047455600902</v>
      </c>
      <c r="Z12" s="2">
        <v>493.767544522538</v>
      </c>
      <c r="AA12" s="2">
        <v>52.392196376774997</v>
      </c>
      <c r="AB12" s="2">
        <v>52.379840262038201</v>
      </c>
      <c r="AC12" s="2">
        <v>52.391757450095703</v>
      </c>
      <c r="AD12" s="2">
        <v>52.666812922468701</v>
      </c>
      <c r="AE12" s="2">
        <v>52.478633404235303</v>
      </c>
      <c r="AF12" s="2">
        <v>52.579267548033798</v>
      </c>
      <c r="AG12" s="2">
        <v>52.482258288321397</v>
      </c>
      <c r="AH12" s="2">
        <v>52.598164380939501</v>
      </c>
      <c r="AI12" s="2">
        <v>52.622394934977798</v>
      </c>
      <c r="AJ12" s="2">
        <v>52.554780210017498</v>
      </c>
      <c r="AK12" s="2">
        <v>52.629355062627702</v>
      </c>
      <c r="AL12" s="2">
        <v>52.816412432350297</v>
      </c>
      <c r="AM12" s="2">
        <v>52.667280181049001</v>
      </c>
      <c r="AN12" s="2">
        <v>52.5722836204339</v>
      </c>
      <c r="AO12" s="2">
        <v>51.049522538636303</v>
      </c>
      <c r="AP12" s="2">
        <v>50.892177913421797</v>
      </c>
      <c r="AQ12" s="3">
        <v>50.871060517347303</v>
      </c>
      <c r="AR12" s="2">
        <v>50.9659369473098</v>
      </c>
      <c r="AS12" s="2">
        <v>50.905390462420399</v>
      </c>
      <c r="AT12" s="3">
        <f>SQRT(2599.26229030962)</f>
        <v>50.98296078406608</v>
      </c>
      <c r="AU12" s="3">
        <f>SQRT(2624.533182784)</f>
        <v>51.230197957688979</v>
      </c>
      <c r="AV12" s="4">
        <v>51.478670727512302</v>
      </c>
      <c r="AW12" s="4">
        <v>494.99804090540101</v>
      </c>
      <c r="AX12" s="4">
        <v>53.230984832205401</v>
      </c>
      <c r="AY12" s="4">
        <v>70.2261594980003</v>
      </c>
      <c r="AZ12" s="4">
        <v>67.136028755526098</v>
      </c>
      <c r="BA12" s="4">
        <v>71.838771010904495</v>
      </c>
      <c r="BB12" s="4">
        <v>64.772682943945497</v>
      </c>
      <c r="BC12" s="4">
        <v>61.951864425125301</v>
      </c>
      <c r="BD12" s="4">
        <v>69.704967380834901</v>
      </c>
      <c r="BE12" s="4">
        <v>59.984996692630197</v>
      </c>
      <c r="BF12" s="4">
        <v>89.833764345722301</v>
      </c>
      <c r="BG12" s="4">
        <v>68.037542316406601</v>
      </c>
      <c r="BH12" s="4">
        <v>58.793388899129198</v>
      </c>
      <c r="BI12" s="4">
        <v>62.851058876652402</v>
      </c>
      <c r="BJ12" s="4">
        <v>58.0499025020261</v>
      </c>
      <c r="BK12" s="4">
        <v>54.9538549472082</v>
      </c>
      <c r="BL12" s="4">
        <v>64.498141969827699</v>
      </c>
      <c r="BM12" s="4">
        <v>73.496514698635494</v>
      </c>
      <c r="BN12" s="4">
        <v>55.959247700853403</v>
      </c>
      <c r="BO12" s="4">
        <v>67.632312003653396</v>
      </c>
      <c r="BP12" s="4">
        <v>70.148374043090698</v>
      </c>
      <c r="BQ12" s="4">
        <v>91.573377101011502</v>
      </c>
      <c r="BR12" s="4">
        <v>59.638356279965301</v>
      </c>
      <c r="BS12" s="4">
        <v>63.787801682162097</v>
      </c>
      <c r="BT12" s="4">
        <v>56.645728766667297</v>
      </c>
      <c r="BU12" s="4">
        <v>71.452251874192598</v>
      </c>
      <c r="BV12" s="4">
        <v>72.215841183668601</v>
      </c>
      <c r="BW12" s="4">
        <v>66.387288343117902</v>
      </c>
      <c r="BX12" s="4">
        <v>63.089063808261102</v>
      </c>
      <c r="BY12" s="4">
        <v>59.183154519036101</v>
      </c>
      <c r="BZ12" s="4">
        <v>66.560643854077696</v>
      </c>
      <c r="CA12" s="4">
        <v>63.236305571510997</v>
      </c>
      <c r="CB12" s="4">
        <v>59.484825088987797</v>
      </c>
      <c r="CC12" s="4">
        <v>60.592325019629598</v>
      </c>
      <c r="CD12" s="4">
        <v>68.788179813840998</v>
      </c>
      <c r="CE12" s="4">
        <v>63.720776378567997</v>
      </c>
      <c r="CF12" s="4">
        <v>64.157408176433506</v>
      </c>
      <c r="CG12" s="4">
        <v>69.293706884770501</v>
      </c>
      <c r="CH12" s="4">
        <v>56.3558052311189</v>
      </c>
      <c r="CI12" s="4">
        <v>61.058330781122798</v>
      </c>
      <c r="CJ12" s="4">
        <v>69.722814248441395</v>
      </c>
      <c r="CK12" s="4">
        <v>59.949455051886098</v>
      </c>
      <c r="CL12" s="4">
        <v>71.749863655934504</v>
      </c>
      <c r="CM12" s="4">
        <v>72.746911474274995</v>
      </c>
      <c r="CN12" s="4">
        <v>60.902730496383398</v>
      </c>
    </row>
    <row r="13" spans="1:92" ht="14.25" customHeight="1" x14ac:dyDescent="0.25">
      <c r="A13" s="2" t="s">
        <v>38</v>
      </c>
      <c r="B13" s="2">
        <v>62.712015976616797</v>
      </c>
      <c r="C13" s="2">
        <v>494.07369475863601</v>
      </c>
      <c r="D13" s="2">
        <v>62.4273285912859</v>
      </c>
      <c r="E13" s="2">
        <v>58.858391711966703</v>
      </c>
      <c r="F13" s="2">
        <v>57.940604933979699</v>
      </c>
      <c r="G13" s="2">
        <v>58.462590428066598</v>
      </c>
      <c r="H13" s="2">
        <v>56.404512135290602</v>
      </c>
      <c r="I13" s="2">
        <v>56.2422642679402</v>
      </c>
      <c r="J13" s="2">
        <v>58.584342298765598</v>
      </c>
      <c r="K13" s="2">
        <v>58.628679893894002</v>
      </c>
      <c r="L13" s="2">
        <v>57.730107417945597</v>
      </c>
      <c r="M13" s="2">
        <v>57.985664322475202</v>
      </c>
      <c r="N13" s="2">
        <v>58.574098040144797</v>
      </c>
      <c r="O13" s="2">
        <v>57.662110890727</v>
      </c>
      <c r="P13" s="2">
        <v>56.958090978209199</v>
      </c>
      <c r="Q13" s="2">
        <v>55.769445284816499</v>
      </c>
      <c r="R13" s="2">
        <v>56.813622144880398</v>
      </c>
      <c r="S13" s="2">
        <v>57.556116670691999</v>
      </c>
      <c r="T13" s="2">
        <v>56.176235747612097</v>
      </c>
      <c r="U13" s="2">
        <v>57.481621174645497</v>
      </c>
      <c r="V13" s="2">
        <v>56.869560650044598</v>
      </c>
      <c r="W13" s="2">
        <v>55.869314892677998</v>
      </c>
      <c r="X13" s="2">
        <v>56.420546269067003</v>
      </c>
      <c r="Y13" s="2">
        <v>54.446433475884099</v>
      </c>
      <c r="Z13" s="2">
        <v>493.83766196741198</v>
      </c>
      <c r="AA13" s="2">
        <v>54.408518194910897</v>
      </c>
      <c r="AB13" s="2">
        <v>54.404413432763903</v>
      </c>
      <c r="AC13" s="2">
        <v>54.4121162672037</v>
      </c>
      <c r="AD13" s="2">
        <v>54.587798298340402</v>
      </c>
      <c r="AE13" s="2">
        <v>54.447878455330802</v>
      </c>
      <c r="AF13" s="2">
        <v>54.483496733997498</v>
      </c>
      <c r="AG13" s="2">
        <v>54.406647578564098</v>
      </c>
      <c r="AH13" s="2">
        <v>54.503460167417799</v>
      </c>
      <c r="AI13" s="2">
        <v>54.5429880869968</v>
      </c>
      <c r="AJ13" s="2">
        <v>54.476629481537501</v>
      </c>
      <c r="AK13" s="2">
        <v>54.5571064389394</v>
      </c>
      <c r="AL13" s="2">
        <v>54.817479816237203</v>
      </c>
      <c r="AM13" s="2">
        <v>54.679788111949001</v>
      </c>
      <c r="AN13" s="2">
        <v>54.565345335485603</v>
      </c>
      <c r="AO13" s="2">
        <v>53.038124437563702</v>
      </c>
      <c r="AP13" s="2">
        <v>52.908131533962802</v>
      </c>
      <c r="AQ13" s="3">
        <v>52.885825320562802</v>
      </c>
      <c r="AR13" s="2">
        <v>52.9986224349542</v>
      </c>
      <c r="AS13" s="2">
        <v>52.968091373711303</v>
      </c>
      <c r="AT13" s="3">
        <f>SQRT(2824.36442749852)</f>
        <v>53.144749764191381</v>
      </c>
      <c r="AU13" s="3">
        <f>SQRT(2836.97728052223)</f>
        <v>53.263282667539656</v>
      </c>
      <c r="AV13" s="4">
        <v>53.699292877854703</v>
      </c>
      <c r="AW13" s="4">
        <v>495.17103452044302</v>
      </c>
      <c r="AX13" s="4">
        <v>55.779922924957702</v>
      </c>
      <c r="AY13" s="4">
        <v>73.047287063725094</v>
      </c>
      <c r="AZ13" s="4">
        <v>68.358780887955504</v>
      </c>
      <c r="BA13" s="4">
        <v>73.065291030985193</v>
      </c>
      <c r="BB13" s="4">
        <v>66.482353082421199</v>
      </c>
      <c r="BC13" s="4">
        <v>63.353072660096402</v>
      </c>
      <c r="BD13" s="4">
        <v>71.843686238263999</v>
      </c>
      <c r="BE13" s="4">
        <v>62.026356375315501</v>
      </c>
      <c r="BF13" s="4">
        <v>91.417353885310305</v>
      </c>
      <c r="BG13" s="4">
        <v>69.920268412525203</v>
      </c>
      <c r="BH13" s="4">
        <v>60.222725473737498</v>
      </c>
      <c r="BI13" s="4">
        <v>64.881883110709097</v>
      </c>
      <c r="BJ13" s="4">
        <v>60.5439296362946</v>
      </c>
      <c r="BK13" s="4">
        <v>56.6888553822183</v>
      </c>
      <c r="BL13" s="4">
        <v>66.693570847865303</v>
      </c>
      <c r="BM13" s="4">
        <v>75.447539660287205</v>
      </c>
      <c r="BN13" s="4">
        <v>58.117574948368699</v>
      </c>
      <c r="BO13" s="4">
        <v>69.720107660658101</v>
      </c>
      <c r="BP13" s="4">
        <v>71.695066856654805</v>
      </c>
      <c r="BQ13" s="4">
        <v>93.181222129113607</v>
      </c>
      <c r="BR13" s="4">
        <v>61.214209918943801</v>
      </c>
      <c r="BS13" s="4">
        <v>67.272839314584004</v>
      </c>
      <c r="BT13" s="4">
        <v>59.286500391801297</v>
      </c>
      <c r="BU13" s="4">
        <v>72.592267965941502</v>
      </c>
      <c r="BV13" s="4">
        <v>71.879647806612994</v>
      </c>
      <c r="BW13" s="4">
        <v>67.4777937655643</v>
      </c>
      <c r="BX13" s="4">
        <v>66.472038878004994</v>
      </c>
      <c r="BY13" s="4">
        <v>61.705425792840202</v>
      </c>
      <c r="BZ13" s="4">
        <v>74.949571493897906</v>
      </c>
      <c r="CA13" s="4">
        <v>65.499752783671497</v>
      </c>
      <c r="CB13" s="4">
        <v>60.3979130271127</v>
      </c>
      <c r="CC13" s="4">
        <v>62.868205452102202</v>
      </c>
      <c r="CD13" s="4">
        <v>72.298303321749998</v>
      </c>
      <c r="CE13" s="4">
        <v>69.461663930067999</v>
      </c>
      <c r="CF13" s="4">
        <v>68.0128357589807</v>
      </c>
      <c r="CG13" s="4">
        <v>70.986857660619293</v>
      </c>
      <c r="CH13" s="4">
        <v>58.0643550326838</v>
      </c>
      <c r="CI13" s="4">
        <v>63.418250367353203</v>
      </c>
      <c r="CJ13" s="4">
        <v>72.709890434785706</v>
      </c>
      <c r="CK13" s="4">
        <v>61.791928078818103</v>
      </c>
      <c r="CL13" s="4">
        <v>76.755299428494197</v>
      </c>
      <c r="CM13" s="4">
        <v>76.172981913471304</v>
      </c>
      <c r="CN13" s="4">
        <v>63.346366717970398</v>
      </c>
    </row>
    <row r="14" spans="1:92" ht="14.25" customHeight="1" x14ac:dyDescent="0.25">
      <c r="A14" s="2" t="s">
        <v>39</v>
      </c>
      <c r="B14" s="2">
        <v>63.072807079157499</v>
      </c>
      <c r="C14" s="2">
        <v>494.89918842721301</v>
      </c>
      <c r="D14" s="2">
        <v>62.962595281495403</v>
      </c>
      <c r="E14" s="2">
        <v>61.551389363140402</v>
      </c>
      <c r="F14" s="2">
        <v>60.125375604653001</v>
      </c>
      <c r="G14" s="2">
        <v>60.105883122663499</v>
      </c>
      <c r="H14" s="2">
        <v>57.976551627312901</v>
      </c>
      <c r="I14" s="2">
        <v>59.431540892272999</v>
      </c>
      <c r="J14" s="2">
        <v>59.7957672966429</v>
      </c>
      <c r="K14" s="2">
        <v>58.501333790240601</v>
      </c>
      <c r="L14" s="2">
        <v>60.295509647491798</v>
      </c>
      <c r="M14" s="2">
        <v>58.791268928397798</v>
      </c>
      <c r="N14" s="2">
        <v>56.667307614761</v>
      </c>
      <c r="O14" s="2">
        <v>60.383581658226298</v>
      </c>
      <c r="P14" s="2">
        <v>59.4509262333194</v>
      </c>
      <c r="Q14" s="2">
        <v>58.687481302087903</v>
      </c>
      <c r="R14" s="2">
        <v>57.654385425900301</v>
      </c>
      <c r="S14" s="2">
        <v>59.255152634575097</v>
      </c>
      <c r="T14" s="2">
        <v>58.939355087752197</v>
      </c>
      <c r="U14" s="2">
        <v>57.664605126369601</v>
      </c>
      <c r="V14" s="2">
        <v>57.0652969885926</v>
      </c>
      <c r="W14" s="2">
        <v>55.708881570833299</v>
      </c>
      <c r="X14" s="2">
        <v>58.657587873087202</v>
      </c>
      <c r="Y14" s="2">
        <v>57.224602096630001</v>
      </c>
      <c r="Z14" s="2">
        <v>494.65987642095399</v>
      </c>
      <c r="AA14" s="2">
        <v>57.190428750160599</v>
      </c>
      <c r="AB14" s="2">
        <v>57.189127343239498</v>
      </c>
      <c r="AC14" s="2">
        <v>57.196640132338501</v>
      </c>
      <c r="AD14" s="2">
        <v>57.194098705734497</v>
      </c>
      <c r="AE14" s="2">
        <v>57.211203765722999</v>
      </c>
      <c r="AF14" s="2">
        <v>57.160721277024003</v>
      </c>
      <c r="AG14" s="2">
        <v>57.172168573856503</v>
      </c>
      <c r="AH14" s="2">
        <v>57.1892139856852</v>
      </c>
      <c r="AI14" s="2">
        <v>57.247430110422002</v>
      </c>
      <c r="AJ14" s="2">
        <v>57.245704215798398</v>
      </c>
      <c r="AK14" s="2">
        <v>57.318357183227597</v>
      </c>
      <c r="AL14" s="2">
        <v>57.5170557150335</v>
      </c>
      <c r="AM14" s="2">
        <v>57.358383095358597</v>
      </c>
      <c r="AN14" s="2">
        <v>57.410191076361698</v>
      </c>
      <c r="AO14" s="2">
        <v>55.6830518807053</v>
      </c>
      <c r="AP14" s="3">
        <v>55.553016262416499</v>
      </c>
      <c r="AQ14" s="2">
        <v>55.616040237201602</v>
      </c>
      <c r="AR14" s="2">
        <v>55.633874500649497</v>
      </c>
      <c r="AS14" s="2">
        <v>55.652134188881902</v>
      </c>
      <c r="AT14" s="3">
        <f>SQRT(3108.82751304794)</f>
        <v>55.756860681425927</v>
      </c>
      <c r="AU14" s="3">
        <f>SQRT(3107.97384410283)</f>
        <v>55.749204874175831</v>
      </c>
      <c r="AV14" s="4">
        <v>56.473219474267502</v>
      </c>
      <c r="AW14" s="4">
        <v>495.97155748834598</v>
      </c>
      <c r="AX14" s="4">
        <v>58.516300708604803</v>
      </c>
      <c r="AY14" s="4">
        <v>74.5200718469587</v>
      </c>
      <c r="AZ14" s="4">
        <v>70.574600497292593</v>
      </c>
      <c r="BA14" s="4">
        <v>75.812648444991495</v>
      </c>
      <c r="BB14" s="4">
        <v>69.414571804208506</v>
      </c>
      <c r="BC14" s="4">
        <v>65.841093817315894</v>
      </c>
      <c r="BD14" s="4">
        <v>74.977602322857905</v>
      </c>
      <c r="BE14" s="4">
        <v>65.199067303124593</v>
      </c>
      <c r="BF14" s="4">
        <v>92.714600632437893</v>
      </c>
      <c r="BG14" s="4">
        <v>72.966907534028195</v>
      </c>
      <c r="BH14" s="4">
        <v>62.818828523084498</v>
      </c>
      <c r="BI14" s="4">
        <v>68.105972653794296</v>
      </c>
      <c r="BJ14" s="4">
        <v>62.834954748430697</v>
      </c>
      <c r="BK14" s="4">
        <v>58.627242644324802</v>
      </c>
      <c r="BL14" s="4">
        <v>69.605885477899804</v>
      </c>
      <c r="BM14" s="4">
        <v>77.984445291941697</v>
      </c>
      <c r="BN14" s="4">
        <v>60.8384799867369</v>
      </c>
      <c r="BO14" s="4">
        <v>71.525876581601295</v>
      </c>
      <c r="BP14" s="4">
        <v>73.069215157617094</v>
      </c>
      <c r="BQ14" s="4">
        <v>96.998700005420901</v>
      </c>
      <c r="BR14" s="4">
        <v>63.985139966806798</v>
      </c>
      <c r="BS14" s="4">
        <v>70.284625022833296</v>
      </c>
      <c r="BT14" s="4">
        <v>62.5687582927563</v>
      </c>
      <c r="BU14" s="4">
        <v>74.428471385159696</v>
      </c>
      <c r="BV14" s="4">
        <v>77.6162983467879</v>
      </c>
      <c r="BW14" s="4">
        <v>69.444035290377101</v>
      </c>
      <c r="BX14" s="4">
        <v>68.382079482575804</v>
      </c>
      <c r="BY14" s="4">
        <v>64.155594569960599</v>
      </c>
      <c r="BZ14" s="4">
        <v>72.438578007137195</v>
      </c>
      <c r="CA14" s="4">
        <v>71.254749793035302</v>
      </c>
      <c r="CB14" s="4">
        <v>60.960212436741301</v>
      </c>
      <c r="CC14" s="4">
        <v>66.164871668469502</v>
      </c>
      <c r="CD14" s="4">
        <v>75.882820895292397</v>
      </c>
      <c r="CE14" s="4">
        <v>72.597332521724496</v>
      </c>
      <c r="CF14" s="4">
        <v>71.533357891926698</v>
      </c>
      <c r="CG14" s="4">
        <v>72.3906665625681</v>
      </c>
      <c r="CH14" s="4">
        <v>62.2404771990293</v>
      </c>
      <c r="CI14" s="4">
        <v>66.385681894529597</v>
      </c>
      <c r="CJ14" s="4">
        <v>75.741893720410303</v>
      </c>
      <c r="CK14" s="4">
        <v>61.730617306547799</v>
      </c>
      <c r="CL14" s="4">
        <v>76.899639964008401</v>
      </c>
      <c r="CM14" s="4">
        <v>79.013096388202797</v>
      </c>
      <c r="CN14" s="4">
        <v>65.570420808713294</v>
      </c>
    </row>
    <row r="15" spans="1:92" ht="14.25" customHeight="1" x14ac:dyDescent="0.25">
      <c r="A15" s="2" t="s">
        <v>40</v>
      </c>
      <c r="B15" s="2">
        <v>62.240117847983797</v>
      </c>
      <c r="C15" s="2">
        <v>495.002835486923</v>
      </c>
      <c r="D15" s="2">
        <v>62.474083362244698</v>
      </c>
      <c r="E15" s="2">
        <v>61.868825181662999</v>
      </c>
      <c r="F15" s="2">
        <v>59.518335803877903</v>
      </c>
      <c r="G15" s="2">
        <v>61.281432325346998</v>
      </c>
      <c r="H15" s="2">
        <v>58.271070476444599</v>
      </c>
      <c r="I15" s="2">
        <v>60.499525996654803</v>
      </c>
      <c r="J15" s="2">
        <v>59.488077430188099</v>
      </c>
      <c r="K15" s="2">
        <v>58.348175807348703</v>
      </c>
      <c r="L15" s="2">
        <v>58.227015496137199</v>
      </c>
      <c r="M15" s="2">
        <v>58.4926386783876</v>
      </c>
      <c r="N15" s="2">
        <v>58.429476969823398</v>
      </c>
      <c r="O15" s="2">
        <v>59.221891193529302</v>
      </c>
      <c r="P15" s="2">
        <v>58.8102194846904</v>
      </c>
      <c r="Q15" s="2">
        <v>58.685552681130297</v>
      </c>
      <c r="R15" s="2">
        <v>58.003342888399899</v>
      </c>
      <c r="S15" s="2">
        <v>57.343959456681603</v>
      </c>
      <c r="T15" s="2">
        <v>58.029030075606002</v>
      </c>
      <c r="U15" s="2">
        <v>57.984801687078999</v>
      </c>
      <c r="V15" s="2">
        <v>55.374468410408603</v>
      </c>
      <c r="W15" s="3">
        <v>55.193257172474198</v>
      </c>
      <c r="X15" s="2">
        <v>56.475044655385297</v>
      </c>
      <c r="Y15" s="2">
        <v>58.144754908924</v>
      </c>
      <c r="Z15" s="2">
        <v>494.85893406086001</v>
      </c>
      <c r="AA15" s="2">
        <v>58.113018616636303</v>
      </c>
      <c r="AB15" s="2">
        <v>58.110247789616501</v>
      </c>
      <c r="AC15" s="2">
        <v>58.1177860871353</v>
      </c>
      <c r="AD15" s="2">
        <v>58.146231222621097</v>
      </c>
      <c r="AE15" s="2">
        <v>58.154298116616701</v>
      </c>
      <c r="AF15" s="2">
        <v>58.1311482950574</v>
      </c>
      <c r="AG15" s="2">
        <v>58.1751136804452</v>
      </c>
      <c r="AH15" s="2">
        <v>58.139697799824503</v>
      </c>
      <c r="AI15" s="2">
        <v>58.269393862453299</v>
      </c>
      <c r="AJ15" s="2">
        <v>58.345755891266897</v>
      </c>
      <c r="AK15" s="2">
        <v>58.374386256639298</v>
      </c>
      <c r="AL15" s="2">
        <v>58.481199612713702</v>
      </c>
      <c r="AM15" s="2">
        <v>58.405327934114098</v>
      </c>
      <c r="AN15" s="2">
        <v>58.470466120186899</v>
      </c>
      <c r="AO15" s="2">
        <v>56.496516614271201</v>
      </c>
      <c r="AP15" s="2">
        <v>56.468452890274399</v>
      </c>
      <c r="AQ15" s="2">
        <v>56.440344635556102</v>
      </c>
      <c r="AR15" s="2">
        <v>56.387389844974898</v>
      </c>
      <c r="AS15" s="2">
        <v>56.372545188097597</v>
      </c>
      <c r="AT15" s="3">
        <f>SQRT(3182.87770189053)</f>
        <v>56.416998341727911</v>
      </c>
      <c r="AU15" s="3">
        <f>SQRT(3172.32094473953)</f>
        <v>56.323360559713855</v>
      </c>
      <c r="AV15" s="4">
        <v>57.556733386572702</v>
      </c>
      <c r="AW15" s="4">
        <v>496.25068509618598</v>
      </c>
      <c r="AX15" s="4">
        <v>58.637100693926499</v>
      </c>
      <c r="AY15" s="4">
        <v>74.9392540301249</v>
      </c>
      <c r="AZ15" s="4">
        <v>71.441200961991399</v>
      </c>
      <c r="BA15" s="4">
        <v>76.566461738447302</v>
      </c>
      <c r="BB15" s="4">
        <v>69.876807090445794</v>
      </c>
      <c r="BC15" s="4">
        <v>65.866859831124899</v>
      </c>
      <c r="BD15" s="4">
        <v>76.0855956666975</v>
      </c>
      <c r="BE15" s="4">
        <v>66.518712574507006</v>
      </c>
      <c r="BF15" s="4">
        <v>92.936048183668802</v>
      </c>
      <c r="BG15" s="4">
        <v>73.463381572723605</v>
      </c>
      <c r="BH15" s="4">
        <v>62.655881471505097</v>
      </c>
      <c r="BI15" s="4">
        <v>69.017801096082906</v>
      </c>
      <c r="BJ15" s="4">
        <v>63.317347957935503</v>
      </c>
      <c r="BK15" s="4">
        <v>58.758382202277403</v>
      </c>
      <c r="BL15" s="4">
        <v>70.377264156232101</v>
      </c>
      <c r="BM15" s="4">
        <v>79.211264499058203</v>
      </c>
      <c r="BN15" s="4">
        <v>60.999436862899699</v>
      </c>
      <c r="BO15" s="4">
        <v>71.893123295648095</v>
      </c>
      <c r="BP15" s="4">
        <v>73.329263515900806</v>
      </c>
      <c r="BQ15" s="4">
        <v>98.690036527347203</v>
      </c>
      <c r="BR15" s="4">
        <v>64.182765114913806</v>
      </c>
      <c r="BS15" s="4">
        <v>72.028780955784498</v>
      </c>
      <c r="BT15" s="4">
        <v>64.048284642308303</v>
      </c>
      <c r="BU15" s="4">
        <v>76.402997217822204</v>
      </c>
      <c r="BV15" s="4">
        <v>79.407600626357805</v>
      </c>
      <c r="BW15" s="4">
        <v>70.212842692505106</v>
      </c>
      <c r="BX15" s="4">
        <v>69.180691417408298</v>
      </c>
      <c r="BY15" s="4">
        <v>68.136961603348198</v>
      </c>
      <c r="BZ15" s="4">
        <v>70.971786573591203</v>
      </c>
      <c r="CA15" s="4">
        <v>71.458746762321198</v>
      </c>
      <c r="CB15" s="4">
        <v>62.223853173096302</v>
      </c>
      <c r="CC15" s="4">
        <v>65.727833784378106</v>
      </c>
      <c r="CD15" s="4">
        <v>76.825841189495094</v>
      </c>
      <c r="CE15" s="4">
        <v>72.462136178632505</v>
      </c>
      <c r="CF15" s="4">
        <v>70.5818300724887</v>
      </c>
      <c r="CG15" s="4">
        <v>73.331523743739197</v>
      </c>
      <c r="CH15" s="4">
        <v>64.687362452685903</v>
      </c>
      <c r="CI15" s="4">
        <v>67.152363480669806</v>
      </c>
      <c r="CJ15" s="4">
        <v>77.354263237491296</v>
      </c>
      <c r="CK15" s="4">
        <v>63.065687465330498</v>
      </c>
      <c r="CL15" s="4">
        <v>77.702467746299206</v>
      </c>
      <c r="CM15" s="4">
        <v>79.385714435771106</v>
      </c>
      <c r="CN15" s="4">
        <v>65.4001141568599</v>
      </c>
    </row>
    <row r="16" spans="1:92" ht="14.25" customHeight="1" x14ac:dyDescent="0.25">
      <c r="A16" s="2" t="s">
        <v>41</v>
      </c>
      <c r="B16" s="2">
        <v>64.870366022194503</v>
      </c>
      <c r="C16" s="2">
        <v>497.31944136292202</v>
      </c>
      <c r="D16" s="2">
        <v>63.846557596620798</v>
      </c>
      <c r="E16" s="2">
        <v>64.965149762194997</v>
      </c>
      <c r="F16" s="2">
        <v>62.884200744126403</v>
      </c>
      <c r="G16" s="2">
        <v>64.259429349679493</v>
      </c>
      <c r="H16" s="2">
        <v>62.653917705026103</v>
      </c>
      <c r="I16" s="2">
        <v>62.311690741095198</v>
      </c>
      <c r="J16" s="2">
        <v>63.3690964776942</v>
      </c>
      <c r="K16" s="2">
        <v>63.951963576097697</v>
      </c>
      <c r="L16" s="2">
        <v>61.302686045102597</v>
      </c>
      <c r="M16" s="2">
        <v>61.485351561529001</v>
      </c>
      <c r="N16" s="2">
        <v>62.238236383302002</v>
      </c>
      <c r="O16" s="2">
        <v>62.044512198727901</v>
      </c>
      <c r="P16" s="2">
        <v>61.770982139636097</v>
      </c>
      <c r="Q16" s="2">
        <v>61.169671998725903</v>
      </c>
      <c r="R16" s="2">
        <v>59.972143692735699</v>
      </c>
      <c r="S16" s="2">
        <v>62.136347017072701</v>
      </c>
      <c r="T16" s="2">
        <v>61.257159707404497</v>
      </c>
      <c r="U16" s="2">
        <v>60.466803392737397</v>
      </c>
      <c r="V16" s="2">
        <v>59.976910847177898</v>
      </c>
      <c r="W16" s="3">
        <v>59.244682700865802</v>
      </c>
      <c r="X16" s="2">
        <v>59.438725886988998</v>
      </c>
      <c r="Y16" s="2">
        <v>60.942873587299502</v>
      </c>
      <c r="Z16" s="2">
        <v>497.06999936673202</v>
      </c>
      <c r="AA16" s="2">
        <v>60.925931389566799</v>
      </c>
      <c r="AB16" s="2">
        <v>60.919885587932697</v>
      </c>
      <c r="AC16" s="2">
        <v>60.928478232901703</v>
      </c>
      <c r="AD16" s="2">
        <v>60.961243596121697</v>
      </c>
      <c r="AE16" s="2">
        <v>61.051260872300098</v>
      </c>
      <c r="AF16" s="2">
        <v>60.926978192940403</v>
      </c>
      <c r="AG16" s="2">
        <v>61.226744074531901</v>
      </c>
      <c r="AH16" s="2">
        <v>61.171456339859603</v>
      </c>
      <c r="AI16" s="2">
        <v>61.343995264796497</v>
      </c>
      <c r="AJ16" s="2">
        <v>61.360329286880201</v>
      </c>
      <c r="AK16" s="2">
        <v>61.566115070612703</v>
      </c>
      <c r="AL16" s="2">
        <v>61.443638034293201</v>
      </c>
      <c r="AM16" s="2">
        <v>61.476924073639097</v>
      </c>
      <c r="AN16" s="2">
        <v>61.622880033180898</v>
      </c>
      <c r="AO16" s="2">
        <v>59.502144929459497</v>
      </c>
      <c r="AP16" s="2">
        <v>59.494438461633798</v>
      </c>
      <c r="AQ16" s="2">
        <v>59.419748939910697</v>
      </c>
      <c r="AR16" s="2">
        <v>59.396004163524303</v>
      </c>
      <c r="AS16" s="2">
        <v>59.3540809411193</v>
      </c>
      <c r="AT16" s="3">
        <f>SQRT(3522.1580741623)</f>
        <v>59.347772276323063</v>
      </c>
      <c r="AU16" s="3">
        <f>SQRT(3510.89726005745)</f>
        <v>59.252824912044908</v>
      </c>
      <c r="AV16" s="4">
        <v>60.343985274385197</v>
      </c>
      <c r="AW16" s="4">
        <v>498.38164245295098</v>
      </c>
      <c r="AX16" s="4">
        <v>61.116451910162297</v>
      </c>
      <c r="AY16" s="4">
        <v>77.443043074956194</v>
      </c>
      <c r="AZ16" s="4">
        <v>74.219063782761793</v>
      </c>
      <c r="BA16" s="4">
        <v>78.759123542069304</v>
      </c>
      <c r="BB16" s="4">
        <v>72.390682885225601</v>
      </c>
      <c r="BC16" s="4">
        <v>68.383653406247603</v>
      </c>
      <c r="BD16" s="4">
        <v>76.998558657617394</v>
      </c>
      <c r="BE16" s="4">
        <v>69.269786684442593</v>
      </c>
      <c r="BF16" s="4">
        <v>94.949687628948894</v>
      </c>
      <c r="BG16" s="4">
        <v>75.485129809724398</v>
      </c>
      <c r="BH16" s="4">
        <v>64.858787037201793</v>
      </c>
      <c r="BI16" s="4">
        <v>72.822675020496803</v>
      </c>
      <c r="BJ16" s="4">
        <v>64.246862544566198</v>
      </c>
      <c r="BK16" s="4">
        <v>60.6084157477083</v>
      </c>
      <c r="BL16" s="4">
        <v>72.304678284116903</v>
      </c>
      <c r="BM16" s="4">
        <v>82.309062572226495</v>
      </c>
      <c r="BN16" s="4">
        <v>64.677824292241795</v>
      </c>
      <c r="BO16" s="4">
        <v>74.762537322859899</v>
      </c>
      <c r="BP16" s="4">
        <v>75.3614048166788</v>
      </c>
      <c r="BQ16" s="4">
        <v>97.088657665977905</v>
      </c>
      <c r="BR16" s="4">
        <v>65.981910614684395</v>
      </c>
      <c r="BS16" s="4">
        <v>76.2944436051623</v>
      </c>
      <c r="BT16" s="4">
        <v>66.518651287376699</v>
      </c>
      <c r="BU16" s="4">
        <v>83.019302293778097</v>
      </c>
      <c r="BV16" s="4">
        <v>84.922729898856701</v>
      </c>
      <c r="BW16" s="4">
        <v>75.2768879139132</v>
      </c>
      <c r="BX16" s="4">
        <v>74.944890352306402</v>
      </c>
      <c r="BY16" s="4">
        <v>73.345762180527103</v>
      </c>
      <c r="BZ16" s="4">
        <v>75.452869057207707</v>
      </c>
      <c r="CA16" s="4">
        <v>74.111888818929202</v>
      </c>
      <c r="CB16" s="4">
        <v>64.376174331403902</v>
      </c>
      <c r="CC16" s="4">
        <v>70.648540206062194</v>
      </c>
      <c r="CD16" s="4">
        <v>79.314275932613498</v>
      </c>
      <c r="CE16" s="4">
        <v>77.2811496043593</v>
      </c>
      <c r="CF16" s="4">
        <v>75.647412584886197</v>
      </c>
      <c r="CG16" s="4">
        <v>74.969487242627295</v>
      </c>
      <c r="CH16" s="4">
        <v>68.956229369660207</v>
      </c>
      <c r="CI16" s="4">
        <v>70.774667495143703</v>
      </c>
      <c r="CJ16" s="4">
        <v>76.481225998490501</v>
      </c>
      <c r="CK16" s="4">
        <v>67.203864055075798</v>
      </c>
      <c r="CL16" s="4">
        <v>78.856020882864101</v>
      </c>
      <c r="CM16" s="4">
        <v>81.115958195841301</v>
      </c>
      <c r="CN16" s="4">
        <v>68.946007166589993</v>
      </c>
    </row>
    <row r="17" spans="1:92" ht="14.25" customHeight="1" x14ac:dyDescent="0.25">
      <c r="A17" s="2" t="s">
        <v>42</v>
      </c>
      <c r="B17" s="2">
        <v>65.180540967998695</v>
      </c>
      <c r="C17" s="2">
        <v>499.34284914220399</v>
      </c>
      <c r="D17" s="2">
        <v>64.697182937655697</v>
      </c>
      <c r="E17" s="2">
        <v>66.274279234390903</v>
      </c>
      <c r="F17" s="2">
        <v>64.132583144046194</v>
      </c>
      <c r="G17" s="2">
        <v>65.247115098390793</v>
      </c>
      <c r="H17" s="2">
        <v>62.955728732639301</v>
      </c>
      <c r="I17" s="2">
        <v>61.613226482373797</v>
      </c>
      <c r="J17" s="2">
        <v>62.926535459001798</v>
      </c>
      <c r="K17" s="2">
        <v>61.689651960007701</v>
      </c>
      <c r="L17" s="2">
        <v>61.492516238163901</v>
      </c>
      <c r="M17" s="2">
        <v>62.729963599494802</v>
      </c>
      <c r="N17" s="2">
        <v>60.638951429128397</v>
      </c>
      <c r="O17" s="2">
        <v>60.941253673646202</v>
      </c>
      <c r="P17" s="2">
        <v>61.148473989818001</v>
      </c>
      <c r="Q17" s="2">
        <v>59.955633083523601</v>
      </c>
      <c r="R17" s="2">
        <v>62.065765141454399</v>
      </c>
      <c r="S17" s="2">
        <v>62.947934970889897</v>
      </c>
      <c r="T17" s="2">
        <v>61.654491872272999</v>
      </c>
      <c r="U17" s="2">
        <v>62.082818315025598</v>
      </c>
      <c r="V17" s="2">
        <v>59.410390378241601</v>
      </c>
      <c r="W17" s="2">
        <v>60.4969632283088</v>
      </c>
      <c r="X17" s="3">
        <v>59.399315792977397</v>
      </c>
      <c r="Y17" s="2">
        <v>61.779786913989298</v>
      </c>
      <c r="Z17" s="2">
        <v>499.062182309972</v>
      </c>
      <c r="AA17" s="2">
        <v>61.760507747119398</v>
      </c>
      <c r="AB17" s="2">
        <v>61.750948236784097</v>
      </c>
      <c r="AC17" s="2">
        <v>61.761648358484102</v>
      </c>
      <c r="AD17" s="2">
        <v>61.878806264706</v>
      </c>
      <c r="AE17" s="2">
        <v>61.931848715893402</v>
      </c>
      <c r="AF17" s="2">
        <v>61.870473053861303</v>
      </c>
      <c r="AG17" s="2">
        <v>62.242663032820403</v>
      </c>
      <c r="AH17" s="2">
        <v>62.156099201711903</v>
      </c>
      <c r="AI17" s="2">
        <v>62.329787713514499</v>
      </c>
      <c r="AJ17" s="2">
        <v>62.382979647711302</v>
      </c>
      <c r="AK17" s="2">
        <v>62.638297246873798</v>
      </c>
      <c r="AL17" s="2">
        <v>62.467818852611799</v>
      </c>
      <c r="AM17" s="2">
        <v>62.521495705658197</v>
      </c>
      <c r="AN17" s="2">
        <v>62.606664708018599</v>
      </c>
      <c r="AO17" s="2">
        <v>60.421794328321603</v>
      </c>
      <c r="AP17" s="2">
        <v>60.451822982608597</v>
      </c>
      <c r="AQ17" s="2">
        <v>60.347503018673997</v>
      </c>
      <c r="AR17" s="2">
        <v>60.2857952656585</v>
      </c>
      <c r="AS17" s="2">
        <v>60.2855496951099</v>
      </c>
      <c r="AT17" s="3">
        <f>SQRT(3631.66229287956)</f>
        <v>60.26327482704172</v>
      </c>
      <c r="AU17" s="3">
        <f>SQRT(3620.44702155288)</f>
        <v>60.170150586091104</v>
      </c>
      <c r="AV17" s="4">
        <v>61.892883539560898</v>
      </c>
      <c r="AW17" s="4">
        <v>500.309902220732</v>
      </c>
      <c r="AX17" s="4">
        <v>63.011011648528402</v>
      </c>
      <c r="AY17" s="4">
        <v>76.508589764596294</v>
      </c>
      <c r="AZ17" s="4">
        <v>75.345520642507907</v>
      </c>
      <c r="BA17" s="4">
        <v>79.542091041731894</v>
      </c>
      <c r="BB17" s="4">
        <v>72.310058906031003</v>
      </c>
      <c r="BC17" s="4">
        <v>69.379601585799804</v>
      </c>
      <c r="BD17" s="4">
        <v>76.234166327399606</v>
      </c>
      <c r="BE17" s="4">
        <v>69.978590415505906</v>
      </c>
      <c r="BF17" s="4">
        <v>96.270345776677999</v>
      </c>
      <c r="BG17" s="4">
        <v>76.312925424848302</v>
      </c>
      <c r="BH17" s="4">
        <v>65.372321402133906</v>
      </c>
      <c r="BI17" s="4">
        <v>73.776148957167806</v>
      </c>
      <c r="BJ17" s="4">
        <v>66.462568479608706</v>
      </c>
      <c r="BK17" s="4">
        <v>61.488470242403501</v>
      </c>
      <c r="BL17" s="4">
        <v>73.603327693406499</v>
      </c>
      <c r="BM17" s="4">
        <v>83.455444130168104</v>
      </c>
      <c r="BN17" s="4">
        <v>65.214237679785597</v>
      </c>
      <c r="BO17" s="4">
        <v>75.438298605106993</v>
      </c>
      <c r="BP17" s="4">
        <v>75.906131527361495</v>
      </c>
      <c r="BQ17" s="4">
        <v>99.967682300941604</v>
      </c>
      <c r="BR17" s="4">
        <v>66.693617170038195</v>
      </c>
      <c r="BS17" s="4">
        <v>78.051243717410003</v>
      </c>
      <c r="BT17" s="4">
        <v>66.938807408456199</v>
      </c>
      <c r="BU17" s="4">
        <v>82.470138364015696</v>
      </c>
      <c r="BV17" s="4">
        <v>89.753981066353305</v>
      </c>
      <c r="BW17" s="4">
        <v>75.6165252109069</v>
      </c>
      <c r="BX17" s="4">
        <v>75.846152259663199</v>
      </c>
      <c r="BY17" s="4">
        <v>75.278413555335405</v>
      </c>
      <c r="BZ17" s="4">
        <v>76.348841820449493</v>
      </c>
      <c r="CA17" s="4">
        <v>75.004786244649694</v>
      </c>
      <c r="CB17" s="4">
        <v>64.777756351650297</v>
      </c>
      <c r="CC17" s="4">
        <v>69.257657670304496</v>
      </c>
      <c r="CD17" s="4">
        <v>79.240710830400602</v>
      </c>
      <c r="CE17" s="4">
        <v>77.861887686478198</v>
      </c>
      <c r="CF17" s="4">
        <v>75.707200390555997</v>
      </c>
      <c r="CG17" s="4">
        <v>77.665026431064803</v>
      </c>
      <c r="CH17" s="4">
        <v>70.498158390530506</v>
      </c>
      <c r="CI17" s="4">
        <v>70.139355470749095</v>
      </c>
      <c r="CJ17" s="4">
        <v>77.074098744124001</v>
      </c>
      <c r="CK17" s="4">
        <v>70.742479019290698</v>
      </c>
      <c r="CL17" s="4">
        <v>84.087920234857407</v>
      </c>
      <c r="CM17" s="4">
        <v>84.804887110579003</v>
      </c>
      <c r="CN17" s="4">
        <v>69.833122961224504</v>
      </c>
    </row>
    <row r="18" spans="1:92" ht="14.25" customHeight="1" x14ac:dyDescent="0.25">
      <c r="A18" s="2" t="s">
        <v>43</v>
      </c>
      <c r="B18" s="2">
        <v>67.238168152383807</v>
      </c>
      <c r="C18" s="2">
        <v>499.85067651404597</v>
      </c>
      <c r="D18" s="2">
        <v>67.587752002145905</v>
      </c>
      <c r="E18" s="2">
        <v>67.141340231736095</v>
      </c>
      <c r="F18" s="2">
        <v>66.183020923138201</v>
      </c>
      <c r="G18" s="2">
        <v>64.369662004315401</v>
      </c>
      <c r="H18" s="2">
        <v>63.0914029806165</v>
      </c>
      <c r="I18" s="2">
        <v>62.442081343735502</v>
      </c>
      <c r="J18" s="2">
        <v>64.258500957026996</v>
      </c>
      <c r="K18" s="2">
        <v>63.414577921161602</v>
      </c>
      <c r="L18" s="2">
        <v>63.824771183203602</v>
      </c>
      <c r="M18" s="2">
        <v>62.489295053581799</v>
      </c>
      <c r="N18" s="2">
        <v>63.184437164310999</v>
      </c>
      <c r="O18" s="2">
        <v>63.971028425153499</v>
      </c>
      <c r="P18" s="2">
        <v>63.714506111913103</v>
      </c>
      <c r="Q18" s="2">
        <v>63.330789714471699</v>
      </c>
      <c r="R18" s="2">
        <v>63.594151999423602</v>
      </c>
      <c r="S18" s="2">
        <v>65.183291750112105</v>
      </c>
      <c r="T18" s="2">
        <v>66.443126438953001</v>
      </c>
      <c r="U18" s="2">
        <v>63.0623219976586</v>
      </c>
      <c r="V18" s="2">
        <v>64.285542620285995</v>
      </c>
      <c r="W18" s="2">
        <v>62.8723778598591</v>
      </c>
      <c r="X18" s="2">
        <v>63.217334727902497</v>
      </c>
      <c r="Y18" s="2">
        <v>62.9277774031249</v>
      </c>
      <c r="Z18" s="2">
        <v>499.59708139024298</v>
      </c>
      <c r="AA18" s="2">
        <v>62.906074866230497</v>
      </c>
      <c r="AB18" s="2">
        <v>62.889121850547198</v>
      </c>
      <c r="AC18" s="2">
        <v>62.8997022505581</v>
      </c>
      <c r="AD18" s="2">
        <v>63.287134379111897</v>
      </c>
      <c r="AE18" s="2">
        <v>63.3151448765095</v>
      </c>
      <c r="AF18" s="2">
        <v>63.287496203337199</v>
      </c>
      <c r="AG18" s="2">
        <v>63.899509981867801</v>
      </c>
      <c r="AH18" s="2">
        <v>63.827304131873497</v>
      </c>
      <c r="AI18" s="2">
        <v>63.953637355122702</v>
      </c>
      <c r="AJ18" s="2">
        <v>63.999063968584899</v>
      </c>
      <c r="AK18" s="2">
        <v>64.334043444970007</v>
      </c>
      <c r="AL18" s="2">
        <v>64.041132972082593</v>
      </c>
      <c r="AM18" s="2">
        <v>63.969607318457903</v>
      </c>
      <c r="AN18" s="2">
        <v>63.997765810729497</v>
      </c>
      <c r="AO18" s="2">
        <v>62.022070212520397</v>
      </c>
      <c r="AP18" s="2">
        <v>61.897021588774599</v>
      </c>
      <c r="AQ18" s="2">
        <v>61.730454529687897</v>
      </c>
      <c r="AR18" s="2">
        <v>61.7329284763793</v>
      </c>
      <c r="AS18" s="2">
        <v>61.808712733015597</v>
      </c>
      <c r="AT18" s="3">
        <f>SQRT(3820.47866229879)</f>
        <v>61.810020727215338</v>
      </c>
      <c r="AU18" s="3">
        <f>SQRT(3803.77211426067)</f>
        <v>61.674728327416815</v>
      </c>
      <c r="AV18" s="4">
        <v>62.695208659292803</v>
      </c>
      <c r="AW18" s="4">
        <v>500.86009931422097</v>
      </c>
      <c r="AX18" s="4">
        <v>63.432319421851901</v>
      </c>
      <c r="AY18" s="4">
        <v>78.023665231581106</v>
      </c>
      <c r="AZ18" s="4">
        <v>76.444890955526603</v>
      </c>
      <c r="BA18" s="4">
        <v>79.351321269857905</v>
      </c>
      <c r="BB18" s="4">
        <v>72.445326329867001</v>
      </c>
      <c r="BC18" s="4">
        <v>69.740874386235504</v>
      </c>
      <c r="BD18" s="4">
        <v>76.670726490476994</v>
      </c>
      <c r="BE18" s="4">
        <v>71.218192620127695</v>
      </c>
      <c r="BF18" s="4">
        <v>96.078113609923406</v>
      </c>
      <c r="BG18" s="4">
        <v>76.639205963093602</v>
      </c>
      <c r="BH18" s="4">
        <v>66.815292739816996</v>
      </c>
      <c r="BI18" s="4">
        <v>74.968279207299204</v>
      </c>
      <c r="BJ18" s="4">
        <v>68.673896755848105</v>
      </c>
      <c r="BK18" s="4">
        <v>61.711103271353799</v>
      </c>
      <c r="BL18" s="4">
        <v>74.071060643233096</v>
      </c>
      <c r="BM18" s="4">
        <v>83.532103740336595</v>
      </c>
      <c r="BN18" s="4">
        <v>66.431284723302497</v>
      </c>
      <c r="BO18" s="4">
        <v>75.694699357102806</v>
      </c>
      <c r="BP18" s="4">
        <v>75.853563573978803</v>
      </c>
      <c r="BQ18" s="4">
        <v>98.128082620290797</v>
      </c>
      <c r="BR18" s="4">
        <v>67.4805792979476</v>
      </c>
      <c r="BS18" s="4">
        <v>78.904007258498197</v>
      </c>
      <c r="BT18" s="4">
        <v>68.641995947437096</v>
      </c>
      <c r="BU18" s="4">
        <v>81.754756149848603</v>
      </c>
      <c r="BV18" s="4">
        <v>89.856251615164595</v>
      </c>
      <c r="BW18" s="4">
        <v>76.352178707394899</v>
      </c>
      <c r="BX18" s="4">
        <v>75.809545946386805</v>
      </c>
      <c r="BY18" s="4">
        <v>74.308251560029902</v>
      </c>
      <c r="BZ18" s="4">
        <v>78.244599723632206</v>
      </c>
      <c r="CA18" s="4">
        <v>74.519689714786196</v>
      </c>
      <c r="CB18" s="4">
        <v>67.098439583516097</v>
      </c>
      <c r="CC18" s="4">
        <v>71.462559151408698</v>
      </c>
      <c r="CD18" s="4">
        <v>81.172573017761707</v>
      </c>
      <c r="CE18" s="4">
        <v>79.893591662283299</v>
      </c>
      <c r="CF18" s="4">
        <v>81.772590455675996</v>
      </c>
      <c r="CG18" s="4">
        <v>78.065640346646404</v>
      </c>
      <c r="CH18" s="4">
        <v>67.917332340458799</v>
      </c>
      <c r="CI18" s="4">
        <v>71.489403574102496</v>
      </c>
      <c r="CJ18" s="4">
        <v>79.209203306612594</v>
      </c>
      <c r="CK18" s="4">
        <v>73.704810794535405</v>
      </c>
      <c r="CL18" s="4">
        <v>85.552622279500895</v>
      </c>
      <c r="CM18" s="4">
        <v>87.305574705488198</v>
      </c>
      <c r="CN18" s="4">
        <v>70.355050810726596</v>
      </c>
    </row>
    <row r="19" spans="1:92" ht="14.25" customHeight="1" x14ac:dyDescent="0.25">
      <c r="A19" s="2" t="s">
        <v>44</v>
      </c>
      <c r="B19" s="2">
        <v>67.725733811073994</v>
      </c>
      <c r="C19" s="2">
        <v>501.08348340985998</v>
      </c>
      <c r="D19" s="2">
        <v>68.333960478765306</v>
      </c>
      <c r="E19" s="2">
        <v>66.487990604521997</v>
      </c>
      <c r="F19" s="2">
        <v>65.104511448828305</v>
      </c>
      <c r="G19" s="2">
        <v>65.952012698835404</v>
      </c>
      <c r="H19" s="2">
        <v>65.515039534883996</v>
      </c>
      <c r="I19" s="2">
        <v>64.475384546052496</v>
      </c>
      <c r="J19" s="2">
        <v>63.361833982940801</v>
      </c>
      <c r="K19" s="2">
        <v>64.166761113567205</v>
      </c>
      <c r="L19" s="2">
        <v>64.813342639565093</v>
      </c>
      <c r="M19" s="2">
        <v>64.9278258832517</v>
      </c>
      <c r="N19" s="2">
        <v>65.527507001618105</v>
      </c>
      <c r="O19" s="2">
        <v>65.723310892333203</v>
      </c>
      <c r="P19" s="2">
        <v>65.458846079519205</v>
      </c>
      <c r="Q19" s="2">
        <v>65.055431091072094</v>
      </c>
      <c r="R19" s="2">
        <v>64.830339907747401</v>
      </c>
      <c r="S19" s="2">
        <v>62.915305464634798</v>
      </c>
      <c r="T19" s="2">
        <v>64.264302491557103</v>
      </c>
      <c r="U19" s="2">
        <v>63.728397170786799</v>
      </c>
      <c r="V19" s="2">
        <v>61.948710624171802</v>
      </c>
      <c r="W19" s="3">
        <v>61.818868765377502</v>
      </c>
      <c r="X19" s="2">
        <v>63.542748555780598</v>
      </c>
      <c r="Y19" s="2">
        <v>64.175307662647498</v>
      </c>
      <c r="Z19" s="2">
        <v>500.87503508748898</v>
      </c>
      <c r="AA19" s="2">
        <v>64.149213726461895</v>
      </c>
      <c r="AB19" s="2">
        <v>64.126446740086706</v>
      </c>
      <c r="AC19" s="2">
        <v>64.137228066833202</v>
      </c>
      <c r="AD19" s="2">
        <v>64.663849296395796</v>
      </c>
      <c r="AE19" s="2">
        <v>64.588087135489104</v>
      </c>
      <c r="AF19" s="2">
        <v>64.620689421539495</v>
      </c>
      <c r="AG19" s="2">
        <v>65.022702859471707</v>
      </c>
      <c r="AH19" s="2">
        <v>64.943228704648206</v>
      </c>
      <c r="AI19" s="2">
        <v>64.982346639307494</v>
      </c>
      <c r="AJ19" s="2">
        <v>65.1681046293603</v>
      </c>
      <c r="AK19" s="2">
        <v>65.307899431289698</v>
      </c>
      <c r="AL19" s="2">
        <v>65.072557375070204</v>
      </c>
      <c r="AM19" s="2">
        <v>64.832667652750104</v>
      </c>
      <c r="AN19" s="2">
        <v>64.9008209953343</v>
      </c>
      <c r="AO19" s="2">
        <v>62.860729886244599</v>
      </c>
      <c r="AP19" s="2">
        <v>62.641991424680199</v>
      </c>
      <c r="AQ19" s="2">
        <v>62.479218283850201</v>
      </c>
      <c r="AR19" s="2">
        <v>62.570119495451699</v>
      </c>
      <c r="AS19" s="2">
        <v>62.631605685133799</v>
      </c>
      <c r="AT19" s="3">
        <f>SQRT(3911.68211174452)</f>
        <v>62.543441796438742</v>
      </c>
      <c r="AU19" s="3">
        <f>SQRT(3893.60308855233)</f>
        <v>62.398742684066399</v>
      </c>
      <c r="AV19" s="4">
        <v>64.130368019458103</v>
      </c>
      <c r="AW19" s="4">
        <v>502.06624619730502</v>
      </c>
      <c r="AX19" s="4">
        <v>64.616452028873894</v>
      </c>
      <c r="AY19" s="4">
        <v>75.8816632324653</v>
      </c>
      <c r="AZ19" s="4">
        <v>78.006237235512003</v>
      </c>
      <c r="BA19" s="4">
        <v>80.814803984559802</v>
      </c>
      <c r="BB19" s="4">
        <v>73.897015491912498</v>
      </c>
      <c r="BC19" s="4">
        <v>70.957920403703795</v>
      </c>
      <c r="BD19" s="4">
        <v>77.617149526970394</v>
      </c>
      <c r="BE19" s="4">
        <v>72.215364889972307</v>
      </c>
      <c r="BF19" s="4">
        <v>97.225202917302695</v>
      </c>
      <c r="BG19" s="4">
        <v>76.836007621901501</v>
      </c>
      <c r="BH19" s="4">
        <v>68.096153157588205</v>
      </c>
      <c r="BI19" s="4">
        <v>74.570222686711801</v>
      </c>
      <c r="BJ19" s="4">
        <v>70.371310093208606</v>
      </c>
      <c r="BK19" s="4">
        <v>62.428419818933001</v>
      </c>
      <c r="BL19" s="4">
        <v>74.573642425114102</v>
      </c>
      <c r="BM19" s="4">
        <v>84.324544665272199</v>
      </c>
      <c r="BN19" s="4">
        <v>68.537329286246006</v>
      </c>
      <c r="BO19" s="4">
        <v>77.714228867907394</v>
      </c>
      <c r="BP19" s="4">
        <v>76.826421436581896</v>
      </c>
      <c r="BQ19" s="4">
        <v>96.469647223408103</v>
      </c>
      <c r="BR19" s="4">
        <v>67.484294609114798</v>
      </c>
      <c r="BS19" s="4">
        <v>80.679351140476896</v>
      </c>
      <c r="BT19" s="4">
        <v>69.728860408764106</v>
      </c>
      <c r="BU19" s="4">
        <v>81.728171681779401</v>
      </c>
      <c r="BV19" s="4">
        <v>91.778750418113702</v>
      </c>
      <c r="BW19" s="4">
        <v>80.375437341100493</v>
      </c>
      <c r="BX19" s="4">
        <v>76.397360780619493</v>
      </c>
      <c r="BY19" s="4">
        <v>78.647659711374004</v>
      </c>
      <c r="BZ19" s="4">
        <v>84.403715370903996</v>
      </c>
      <c r="CA19" s="4">
        <v>73.552825781377294</v>
      </c>
      <c r="CB19" s="4">
        <v>68.352518108829699</v>
      </c>
      <c r="CC19" s="4">
        <v>71.963674000105499</v>
      </c>
      <c r="CD19" s="4">
        <v>83.922228141962506</v>
      </c>
      <c r="CE19" s="4">
        <v>82.167400327827906</v>
      </c>
      <c r="CF19" s="4">
        <v>84.2936910174855</v>
      </c>
      <c r="CG19" s="4">
        <v>79.400016495202806</v>
      </c>
      <c r="CH19" s="4">
        <v>71.670456470594601</v>
      </c>
      <c r="CI19" s="4">
        <v>72.136135318937306</v>
      </c>
      <c r="CJ19" s="4">
        <v>81.381724929364097</v>
      </c>
      <c r="CK19" s="4">
        <v>76.831488152140295</v>
      </c>
      <c r="CL19" s="4">
        <v>85.775412810168405</v>
      </c>
      <c r="CM19" s="4">
        <v>91.743060521908504</v>
      </c>
      <c r="CN19" s="4">
        <v>72.214699965632207</v>
      </c>
    </row>
    <row r="20" spans="1:92" ht="14.25" customHeight="1" x14ac:dyDescent="0.25">
      <c r="A20" s="2" t="s">
        <v>45</v>
      </c>
      <c r="B20" s="2">
        <v>70.348741597932502</v>
      </c>
      <c r="C20" s="2">
        <v>501.80160948989601</v>
      </c>
      <c r="D20" s="2">
        <v>69.032262833653107</v>
      </c>
      <c r="E20" s="2">
        <v>67.646379163571893</v>
      </c>
      <c r="F20" s="2">
        <v>63.831421548864803</v>
      </c>
      <c r="G20" s="2">
        <v>66.294607126429398</v>
      </c>
      <c r="H20" s="2">
        <v>66.754071815838302</v>
      </c>
      <c r="I20" s="2">
        <v>64.040579501195396</v>
      </c>
      <c r="J20" s="2">
        <v>65.195526685334798</v>
      </c>
      <c r="K20" s="2">
        <v>65.797562569506894</v>
      </c>
      <c r="L20" s="2">
        <v>65.793765119846299</v>
      </c>
      <c r="M20" s="2">
        <v>64.277047752500394</v>
      </c>
      <c r="N20" s="2">
        <v>64.175542504724604</v>
      </c>
      <c r="O20" s="2">
        <v>65.616183512653507</v>
      </c>
      <c r="P20" s="2">
        <v>63.579994533208399</v>
      </c>
      <c r="Q20" s="2">
        <v>64.559678366189999</v>
      </c>
      <c r="R20" s="2">
        <v>67.404434842745204</v>
      </c>
      <c r="S20" s="2">
        <v>63.589908852678498</v>
      </c>
      <c r="T20" s="2">
        <v>63.5955413419709</v>
      </c>
      <c r="U20" s="2">
        <v>63.583775947797598</v>
      </c>
      <c r="V20" s="2">
        <v>63.286357186624997</v>
      </c>
      <c r="W20" s="2">
        <v>63.682662325568501</v>
      </c>
      <c r="X20" s="2">
        <v>64.700098998883902</v>
      </c>
      <c r="Y20" s="2">
        <v>65.140839086428201</v>
      </c>
      <c r="Z20" s="2">
        <v>501.59075599697297</v>
      </c>
      <c r="AA20" s="2">
        <v>65.107513185781301</v>
      </c>
      <c r="AB20" s="2">
        <v>65.079461196365699</v>
      </c>
      <c r="AC20" s="2">
        <v>65.089925558770005</v>
      </c>
      <c r="AD20" s="2">
        <v>65.6653605444465</v>
      </c>
      <c r="AE20" s="2">
        <v>65.576407237328894</v>
      </c>
      <c r="AF20" s="2">
        <v>65.566750907954699</v>
      </c>
      <c r="AG20" s="2">
        <v>65.895014727759204</v>
      </c>
      <c r="AH20" s="2">
        <v>65.909555109885005</v>
      </c>
      <c r="AI20" s="2">
        <v>65.967702630937794</v>
      </c>
      <c r="AJ20" s="2">
        <v>66.012900780154894</v>
      </c>
      <c r="AK20" s="2">
        <v>65.937828677625006</v>
      </c>
      <c r="AL20" s="2">
        <v>65.820558109513499</v>
      </c>
      <c r="AM20" s="2">
        <v>65.725191682016899</v>
      </c>
      <c r="AN20" s="2">
        <v>65.598073361238505</v>
      </c>
      <c r="AO20" s="2">
        <v>63.586026969409197</v>
      </c>
      <c r="AP20" s="2">
        <v>63.4161201607807</v>
      </c>
      <c r="AQ20" s="2">
        <v>63.301848448048901</v>
      </c>
      <c r="AR20" s="2">
        <v>63.330244047101601</v>
      </c>
      <c r="AS20" s="2">
        <v>63.373231184758403</v>
      </c>
      <c r="AT20" s="3">
        <f>SQRT(4003.4998136167)</f>
        <v>63.273215609898472</v>
      </c>
      <c r="AU20" s="3">
        <f>SQRT(3981.74905677457)</f>
        <v>63.101101866564662</v>
      </c>
      <c r="AV20" s="4">
        <v>65.162399673237701</v>
      </c>
      <c r="AW20" s="4">
        <v>502.79614958974298</v>
      </c>
      <c r="AX20" s="4">
        <v>65.534873870380096</v>
      </c>
      <c r="AY20" s="4">
        <v>77.705115999059899</v>
      </c>
      <c r="AZ20" s="4">
        <v>79.382735871266902</v>
      </c>
      <c r="BA20" s="4">
        <v>80.908685742259706</v>
      </c>
      <c r="BB20" s="4">
        <v>74.126786507913295</v>
      </c>
      <c r="BC20" s="4">
        <v>71.937758595387294</v>
      </c>
      <c r="BD20" s="4">
        <v>77.715671963747596</v>
      </c>
      <c r="BE20" s="4">
        <v>73.011198436886204</v>
      </c>
      <c r="BF20" s="4">
        <v>96.003084501387406</v>
      </c>
      <c r="BG20" s="4">
        <v>77.370191358469896</v>
      </c>
      <c r="BH20" s="4">
        <v>69.638973417470396</v>
      </c>
      <c r="BI20" s="4">
        <v>74.375723925191494</v>
      </c>
      <c r="BJ20" s="4">
        <v>71.411679688404305</v>
      </c>
      <c r="BK20" s="4">
        <v>63.259126792552003</v>
      </c>
      <c r="BL20" s="4">
        <v>76.215766577090307</v>
      </c>
      <c r="BM20" s="4">
        <v>84.058305140139694</v>
      </c>
      <c r="BN20" s="4">
        <v>69.590568213969505</v>
      </c>
      <c r="BO20" s="4">
        <v>79.082838071639699</v>
      </c>
      <c r="BP20" s="4">
        <v>77.666333913967506</v>
      </c>
      <c r="BQ20" s="4">
        <v>97.078268095329904</v>
      </c>
      <c r="BR20" s="4">
        <v>68.755109096243402</v>
      </c>
      <c r="BS20" s="4">
        <v>81.939723824422003</v>
      </c>
      <c r="BT20" s="4">
        <v>71.404769663756696</v>
      </c>
      <c r="BU20" s="4">
        <v>82.187223762695695</v>
      </c>
      <c r="BV20" s="4">
        <v>93.343391494272794</v>
      </c>
      <c r="BW20" s="4">
        <v>81.778438748308801</v>
      </c>
      <c r="BX20" s="4">
        <v>78.170011261465405</v>
      </c>
      <c r="BY20" s="4">
        <v>82.892139998664604</v>
      </c>
      <c r="BZ20" s="4">
        <v>83.458104598496803</v>
      </c>
      <c r="CA20" s="4">
        <v>74.071670743281203</v>
      </c>
      <c r="CB20" s="4">
        <v>65.7715571026757</v>
      </c>
      <c r="CC20" s="4">
        <v>70.994876767490496</v>
      </c>
      <c r="CD20" s="4">
        <v>84.225172563478296</v>
      </c>
      <c r="CE20" s="4">
        <v>85.092592028696203</v>
      </c>
      <c r="CF20" s="4">
        <v>84.041126986011605</v>
      </c>
      <c r="CG20" s="4">
        <v>84.7345543279758</v>
      </c>
      <c r="CH20" s="4">
        <v>71.179098126404995</v>
      </c>
      <c r="CI20" s="4">
        <v>69.883425794695995</v>
      </c>
      <c r="CJ20" s="4">
        <v>81.492306928338706</v>
      </c>
      <c r="CK20" s="4">
        <v>75.618441633927304</v>
      </c>
      <c r="CL20" s="4">
        <v>87.697650087878699</v>
      </c>
      <c r="CM20" s="4">
        <v>88.319016250925898</v>
      </c>
      <c r="CN20" s="4">
        <v>76.411391834226094</v>
      </c>
    </row>
    <row r="21" spans="1:92" ht="14.25" customHeight="1" x14ac:dyDescent="0.25">
      <c r="A21" s="2" t="s">
        <v>46</v>
      </c>
      <c r="B21" s="2">
        <v>71.564391504370406</v>
      </c>
      <c r="C21" s="2">
        <v>502.61424305972702</v>
      </c>
      <c r="D21" s="2">
        <v>71.409558274797305</v>
      </c>
      <c r="E21" s="2">
        <v>69.487311652464101</v>
      </c>
      <c r="F21" s="2">
        <v>67.197262214164198</v>
      </c>
      <c r="G21" s="2">
        <v>66.463151787421495</v>
      </c>
      <c r="H21" s="2">
        <v>66.401602865474501</v>
      </c>
      <c r="I21" s="2">
        <v>67.714745409480599</v>
      </c>
      <c r="J21" s="2">
        <v>65.837843418848806</v>
      </c>
      <c r="K21" s="2">
        <v>66.870650686063499</v>
      </c>
      <c r="L21" s="2">
        <v>65.202797703895001</v>
      </c>
      <c r="M21" s="2">
        <v>65.958950677611099</v>
      </c>
      <c r="N21" s="2">
        <v>67.357428535093803</v>
      </c>
      <c r="O21" s="2">
        <v>65.855860708876804</v>
      </c>
      <c r="P21" s="2">
        <v>67.445111660593895</v>
      </c>
      <c r="Q21" s="2">
        <v>66.974731825911405</v>
      </c>
      <c r="R21" s="2">
        <v>65.646622403997199</v>
      </c>
      <c r="S21" s="2">
        <v>66.065456618544502</v>
      </c>
      <c r="T21" s="2">
        <v>65.353434755599906</v>
      </c>
      <c r="U21" s="2">
        <v>66.5528551755569</v>
      </c>
      <c r="V21" s="2">
        <v>66.705280097868595</v>
      </c>
      <c r="W21" s="2">
        <v>64.728585937370298</v>
      </c>
      <c r="X21" s="2">
        <v>65.315340249588004</v>
      </c>
      <c r="Y21" s="2">
        <v>65.975028450478902</v>
      </c>
      <c r="Z21" s="2">
        <v>502.35506282155802</v>
      </c>
      <c r="AA21" s="2">
        <v>65.936136384896997</v>
      </c>
      <c r="AB21" s="2">
        <v>65.902927867325801</v>
      </c>
      <c r="AC21" s="2">
        <v>65.912565181465595</v>
      </c>
      <c r="AD21" s="2">
        <v>66.507174120979101</v>
      </c>
      <c r="AE21" s="2">
        <v>66.347878999579294</v>
      </c>
      <c r="AF21" s="2">
        <v>66.347803668594395</v>
      </c>
      <c r="AG21" s="2">
        <v>66.546803823665996</v>
      </c>
      <c r="AH21" s="2">
        <v>66.536410828712505</v>
      </c>
      <c r="AI21" s="2">
        <v>66.515747076355893</v>
      </c>
      <c r="AJ21" s="2">
        <v>66.557135343418196</v>
      </c>
      <c r="AK21" s="2">
        <v>66.585855394537205</v>
      </c>
      <c r="AL21" s="2">
        <v>66.555644389537406</v>
      </c>
      <c r="AM21" s="2">
        <v>66.427272406447798</v>
      </c>
      <c r="AN21" s="2">
        <v>66.207231852384496</v>
      </c>
      <c r="AO21" s="2">
        <v>64.131539270480999</v>
      </c>
      <c r="AP21" s="2">
        <v>64.018316165743002</v>
      </c>
      <c r="AQ21" s="2">
        <v>63.920472560623899</v>
      </c>
      <c r="AR21" s="2">
        <v>63.944617759828901</v>
      </c>
      <c r="AS21" s="2">
        <v>63.922280253107601</v>
      </c>
      <c r="AT21" s="3">
        <f>SQRT(4081.6084481376)</f>
        <v>63.887467066221994</v>
      </c>
      <c r="AU21" s="3">
        <f>SQRT(4061.15667641616)</f>
        <v>63.727205151459138</v>
      </c>
      <c r="AV21" s="4">
        <v>66.365925050522904</v>
      </c>
      <c r="AW21" s="4">
        <v>503.54183908970202</v>
      </c>
      <c r="AX21" s="4">
        <v>67.084646303010501</v>
      </c>
      <c r="AY21" s="4">
        <v>78.648720726774499</v>
      </c>
      <c r="AZ21" s="4">
        <v>80.444192921187707</v>
      </c>
      <c r="BA21" s="4">
        <v>82.674053844908599</v>
      </c>
      <c r="BB21" s="4">
        <v>75.955437395073304</v>
      </c>
      <c r="BC21" s="4">
        <v>73.061787405320004</v>
      </c>
      <c r="BD21" s="4">
        <v>78.213130558476294</v>
      </c>
      <c r="BE21" s="4">
        <v>74.176425081972397</v>
      </c>
      <c r="BF21" s="4">
        <v>97.673600882262605</v>
      </c>
      <c r="BG21" s="4">
        <v>78.223957745721705</v>
      </c>
      <c r="BH21" s="4">
        <v>70.883114044068193</v>
      </c>
      <c r="BI21" s="4">
        <v>75.525062474876506</v>
      </c>
      <c r="BJ21" s="4">
        <v>71.102757633066602</v>
      </c>
      <c r="BK21" s="4">
        <v>64.102825825678096</v>
      </c>
      <c r="BL21" s="4">
        <v>76.732388268738703</v>
      </c>
      <c r="BM21" s="4">
        <v>85.069350570467805</v>
      </c>
      <c r="BN21" s="4">
        <v>70.4915051630379</v>
      </c>
      <c r="BO21" s="4">
        <v>80.305678703408702</v>
      </c>
      <c r="BP21" s="4">
        <v>79.796091094488702</v>
      </c>
      <c r="BQ21" s="4">
        <v>99.039611568486706</v>
      </c>
      <c r="BR21" s="4">
        <v>69.269610905678107</v>
      </c>
      <c r="BS21" s="4">
        <v>85.079694062684894</v>
      </c>
      <c r="BT21" s="4">
        <v>70.703353539949603</v>
      </c>
      <c r="BU21" s="4">
        <v>85.477059458995896</v>
      </c>
      <c r="BV21" s="4">
        <v>93.219744252928393</v>
      </c>
      <c r="BW21" s="4">
        <v>86.443546934840199</v>
      </c>
      <c r="BX21" s="4">
        <v>79.952451016678495</v>
      </c>
      <c r="BY21" s="4">
        <v>86.350794677370502</v>
      </c>
      <c r="BZ21" s="4">
        <v>87.456654821701804</v>
      </c>
      <c r="CA21" s="4">
        <v>76.184376114193199</v>
      </c>
      <c r="CB21" s="4">
        <v>70.414535433846794</v>
      </c>
      <c r="CC21" s="4">
        <v>73.706217713224405</v>
      </c>
      <c r="CD21" s="4">
        <v>84.797112210331505</v>
      </c>
      <c r="CE21" s="4">
        <v>86.831121161756698</v>
      </c>
      <c r="CF21" s="4">
        <v>83.499865047430305</v>
      </c>
      <c r="CG21" s="4">
        <v>90.947267006950099</v>
      </c>
      <c r="CH21" s="4">
        <v>76.643302749048701</v>
      </c>
      <c r="CI21" s="4">
        <v>74.234058153927904</v>
      </c>
      <c r="CJ21" s="4">
        <v>80.467837972865496</v>
      </c>
      <c r="CK21" s="4">
        <v>76.538936461619599</v>
      </c>
      <c r="CL21" s="4">
        <v>93.841125094402699</v>
      </c>
      <c r="CM21" s="4">
        <v>94.4587640979003</v>
      </c>
      <c r="CN21" s="4">
        <v>81.924096233188394</v>
      </c>
    </row>
    <row r="22" spans="1:92" ht="14.25" customHeight="1" x14ac:dyDescent="0.3">
      <c r="A22" s="2" t="s">
        <v>47</v>
      </c>
      <c r="B22" s="2">
        <v>72.175207491200993</v>
      </c>
      <c r="C22" s="2">
        <v>502.59085792429499</v>
      </c>
      <c r="D22" s="2">
        <v>71.068063220165598</v>
      </c>
      <c r="E22" s="2">
        <v>68.312804951754799</v>
      </c>
      <c r="F22" s="2">
        <v>66.5687527895074</v>
      </c>
      <c r="G22" s="2">
        <v>68.539264018504497</v>
      </c>
      <c r="H22" s="2">
        <v>66.602157509498099</v>
      </c>
      <c r="I22" s="2">
        <v>67.548389809318806</v>
      </c>
      <c r="J22" s="2">
        <v>67.341716950339205</v>
      </c>
      <c r="K22" s="2">
        <v>68.265409718563902</v>
      </c>
      <c r="L22" s="2">
        <v>68.561150005914996</v>
      </c>
      <c r="M22" s="2">
        <v>68.668843005519506</v>
      </c>
      <c r="N22" s="2">
        <v>67.397684970621199</v>
      </c>
      <c r="O22" s="2">
        <v>65.3692110088829</v>
      </c>
      <c r="P22" s="2">
        <v>65.052106217124305</v>
      </c>
      <c r="Q22" s="2">
        <v>66.681713616344297</v>
      </c>
      <c r="R22" s="2">
        <v>68.949577492386197</v>
      </c>
      <c r="S22" s="2">
        <v>67.930313212938501</v>
      </c>
      <c r="T22" s="2">
        <v>69.109110143938196</v>
      </c>
      <c r="U22" s="2">
        <v>68.304044919235196</v>
      </c>
      <c r="V22" s="2">
        <v>68.607639839241997</v>
      </c>
      <c r="W22" s="2">
        <v>66.9657520749643</v>
      </c>
      <c r="X22" s="2">
        <v>66.033160703678305</v>
      </c>
      <c r="Y22" s="2">
        <v>67.001175517594405</v>
      </c>
      <c r="Z22" s="2">
        <v>502.31442150183699</v>
      </c>
      <c r="AA22" s="2">
        <v>66.965959411360799</v>
      </c>
      <c r="AB22" s="2">
        <v>66.930576713414396</v>
      </c>
      <c r="AC22" s="2">
        <v>66.941576627580304</v>
      </c>
      <c r="AD22" s="2">
        <v>67.520885703895004</v>
      </c>
      <c r="AE22" s="2">
        <v>67.272248296740301</v>
      </c>
      <c r="AF22" s="2">
        <v>67.336235445940702</v>
      </c>
      <c r="AG22" s="2">
        <v>67.482250485132795</v>
      </c>
      <c r="AH22" s="2">
        <v>67.513572831280598</v>
      </c>
      <c r="AI22" s="2">
        <v>67.498912488588303</v>
      </c>
      <c r="AJ22" s="2">
        <v>67.497164040281703</v>
      </c>
      <c r="AK22" s="2">
        <v>67.4736388083262</v>
      </c>
      <c r="AL22" s="2">
        <v>67.488668751475799</v>
      </c>
      <c r="AM22" s="2">
        <v>67.3633656479048</v>
      </c>
      <c r="AN22" s="2">
        <v>67.260128880435801</v>
      </c>
      <c r="AO22" s="2">
        <v>65.143799877223103</v>
      </c>
      <c r="AP22" s="2">
        <v>65.013959730817604</v>
      </c>
      <c r="AQ22" s="2">
        <v>64.9076467878632</v>
      </c>
      <c r="AR22" s="2">
        <v>64.891536712383896</v>
      </c>
      <c r="AS22" s="2">
        <v>64.848776774718004</v>
      </c>
      <c r="AT22" s="3">
        <f>SQRT(4203.5668605803)</f>
        <v>64.83492007074814</v>
      </c>
      <c r="AU22" s="3">
        <f>SQRT(4183.52965932996)</f>
        <v>64.680210724223528</v>
      </c>
      <c r="AV22" s="4">
        <v>66.070982499063405</v>
      </c>
      <c r="AW22" s="4">
        <v>503.48351186532102</v>
      </c>
      <c r="AX22" s="4">
        <v>68.098791866206895</v>
      </c>
      <c r="AY22" s="4">
        <v>78.588103023607104</v>
      </c>
      <c r="AZ22" s="4">
        <v>80.855275435074702</v>
      </c>
      <c r="BA22" s="4">
        <v>82.685136268994199</v>
      </c>
      <c r="BB22" s="4">
        <v>76.721270741615001</v>
      </c>
      <c r="BC22" s="4">
        <v>73.044173072380403</v>
      </c>
      <c r="BD22" s="4">
        <v>78.300719328366199</v>
      </c>
      <c r="BE22" s="4">
        <v>74.075341166527807</v>
      </c>
      <c r="BF22" s="4">
        <v>96.536801385918395</v>
      </c>
      <c r="BG22" s="4">
        <v>79.3523417656112</v>
      </c>
      <c r="BH22" s="4">
        <v>72.557293202018201</v>
      </c>
      <c r="BI22" s="4">
        <v>74.917836835327407</v>
      </c>
      <c r="BJ22" s="4">
        <v>70.660483462192403</v>
      </c>
      <c r="BK22" s="5">
        <v>64.368818092037301</v>
      </c>
      <c r="BL22" s="4">
        <v>77.145732010027103</v>
      </c>
      <c r="BM22" s="4">
        <v>84.577432624768704</v>
      </c>
      <c r="BN22" s="4">
        <v>71.1775826842903</v>
      </c>
      <c r="BO22" s="4">
        <v>79.811281825906505</v>
      </c>
      <c r="BP22" s="4">
        <v>80.095641715810501</v>
      </c>
      <c r="BQ22" s="4">
        <v>99.464038782340694</v>
      </c>
      <c r="BR22" s="4">
        <v>69.895486312924007</v>
      </c>
      <c r="BS22" s="4">
        <v>84.583616576526396</v>
      </c>
      <c r="BT22" s="4">
        <v>74.733675688906501</v>
      </c>
      <c r="BU22" s="4">
        <v>88.509411611159805</v>
      </c>
      <c r="BV22" s="4">
        <v>91.269377065851003</v>
      </c>
      <c r="BW22" s="4">
        <v>84.034064922856302</v>
      </c>
      <c r="BX22" s="4">
        <v>81.353018316681499</v>
      </c>
      <c r="BY22" s="4">
        <v>81.052970665020098</v>
      </c>
      <c r="BZ22" s="4">
        <v>89.835367616630094</v>
      </c>
      <c r="CA22" s="4">
        <v>77.867264425984501</v>
      </c>
      <c r="CB22" s="4">
        <v>69.071448149094493</v>
      </c>
      <c r="CC22" s="4">
        <v>73.284753623228994</v>
      </c>
      <c r="CD22" s="4">
        <v>86.3085124584846</v>
      </c>
      <c r="CE22" s="4">
        <v>87.213806838417796</v>
      </c>
      <c r="CF22" s="4">
        <v>87.043259989985998</v>
      </c>
      <c r="CG22" s="4">
        <v>93.823172919453398</v>
      </c>
      <c r="CH22" s="4">
        <v>82.723259494852201</v>
      </c>
      <c r="CI22" s="4">
        <v>73.549666554956104</v>
      </c>
      <c r="CJ22" s="4">
        <v>83.380223406641505</v>
      </c>
      <c r="CK22" s="4">
        <v>80.664981840410604</v>
      </c>
      <c r="CL22" s="4">
        <v>94.856663262641902</v>
      </c>
      <c r="CM22" s="4">
        <v>95.744638449640703</v>
      </c>
      <c r="CN22" s="4">
        <v>79.183107037575695</v>
      </c>
    </row>
    <row r="23" spans="1:92" ht="14.25" customHeight="1" x14ac:dyDescent="0.3">
      <c r="A23" s="2" t="s">
        <v>48</v>
      </c>
      <c r="B23" s="2">
        <v>1.64180184018543</v>
      </c>
      <c r="C23" s="2">
        <v>1.5487377084738201</v>
      </c>
      <c r="D23" s="2">
        <v>1.6403556499051499</v>
      </c>
      <c r="E23" s="2">
        <v>1.65837985803921</v>
      </c>
      <c r="F23" s="2">
        <v>1.6512730443491199</v>
      </c>
      <c r="G23" s="2">
        <v>1.6224203960583701</v>
      </c>
      <c r="H23" s="2">
        <v>1.63409258723145</v>
      </c>
      <c r="I23" s="2">
        <v>1.6617347765734201</v>
      </c>
      <c r="J23" s="2">
        <v>1.6327832227146699</v>
      </c>
      <c r="K23" s="2">
        <v>1.63004876925172</v>
      </c>
      <c r="L23" s="2">
        <v>1.6291058685045501</v>
      </c>
      <c r="M23" s="2">
        <v>1.6298805944450501</v>
      </c>
      <c r="N23" s="2">
        <v>1.62313849290795</v>
      </c>
      <c r="O23" s="2">
        <v>1.6508989664714899</v>
      </c>
      <c r="P23" s="2">
        <v>1.66216604290139</v>
      </c>
      <c r="Q23" s="2">
        <v>1.62749726313112</v>
      </c>
      <c r="R23" s="2">
        <v>1.62301973124121</v>
      </c>
      <c r="S23" s="2">
        <v>1.6331844057053599</v>
      </c>
      <c r="T23" s="2">
        <v>1.64259918274744</v>
      </c>
      <c r="U23" s="2">
        <v>1.62263410131426</v>
      </c>
      <c r="V23" s="2">
        <v>1.5941157538624799</v>
      </c>
      <c r="W23" s="2">
        <v>1.60444656527053</v>
      </c>
      <c r="X23" s="2">
        <v>1.6215866344496099</v>
      </c>
      <c r="Y23" s="2">
        <v>1.5520649532276301</v>
      </c>
      <c r="Z23" s="2">
        <v>1.5433146505332</v>
      </c>
      <c r="AA23" s="2">
        <v>1.5523883364475499</v>
      </c>
      <c r="AB23" s="2">
        <v>1.5523411285187501</v>
      </c>
      <c r="AC23" s="2">
        <v>1.5525066153117599</v>
      </c>
      <c r="AD23" s="2">
        <v>1.55228035447105</v>
      </c>
      <c r="AE23" s="2">
        <v>1.55259280239717</v>
      </c>
      <c r="AF23" s="2">
        <v>1.5528932833187401</v>
      </c>
      <c r="AG23" s="2">
        <v>1.55288224611425</v>
      </c>
      <c r="AH23" s="2">
        <v>1.5524953053583199</v>
      </c>
      <c r="AI23" s="2">
        <v>1.5523290228264</v>
      </c>
      <c r="AJ23" s="2">
        <v>1.55275413748118</v>
      </c>
      <c r="AK23" s="2">
        <v>1.5525341016930001</v>
      </c>
      <c r="AL23" s="2">
        <v>1.55225433719859</v>
      </c>
      <c r="AM23" s="2">
        <v>1.5522327006505101</v>
      </c>
      <c r="AN23" s="2">
        <v>1.55280598988776</v>
      </c>
      <c r="AO23" s="2">
        <v>1.5521967170514199</v>
      </c>
      <c r="AP23" s="2">
        <v>1.55377142159729</v>
      </c>
      <c r="AQ23" s="2">
        <v>1.55287753061607</v>
      </c>
      <c r="AR23" s="2">
        <v>1.5530693569893601</v>
      </c>
      <c r="AS23" s="2">
        <v>1.55363064768597</v>
      </c>
      <c r="AT23" s="3">
        <f>SQRT(2.4154406401143)</f>
        <v>1.5541687939584619</v>
      </c>
      <c r="AU23" s="3">
        <f>SQRT(2.41150221870976)</f>
        <v>1.5529012263211592</v>
      </c>
      <c r="AV23" s="4">
        <v>1.54232036780319</v>
      </c>
      <c r="AW23" s="4">
        <v>1.54014751844858</v>
      </c>
      <c r="AX23" s="4">
        <v>1.54758236433278</v>
      </c>
      <c r="AY23" s="4">
        <v>1.5469353684986</v>
      </c>
      <c r="AZ23" s="4">
        <v>1.57252529362532</v>
      </c>
      <c r="BA23" s="4">
        <v>1.6821968932576601</v>
      </c>
      <c r="BB23" s="4">
        <v>1.6586903607258201</v>
      </c>
      <c r="BC23" s="4">
        <v>1.66739880646397</v>
      </c>
      <c r="BD23" s="4">
        <v>1.65474686952671</v>
      </c>
      <c r="BE23" s="4">
        <v>1.57708609378047</v>
      </c>
      <c r="BF23" s="4">
        <v>1.66180944332568</v>
      </c>
      <c r="BG23" s="4">
        <v>1.5355478168574599</v>
      </c>
      <c r="BH23" s="4">
        <v>1.6504057291677099</v>
      </c>
      <c r="BI23" s="4">
        <v>1.5603482575894401</v>
      </c>
      <c r="BJ23" s="4">
        <v>1.5893844410707201</v>
      </c>
      <c r="BK23" s="4">
        <v>1.5623514291535201</v>
      </c>
      <c r="BL23" s="4">
        <v>1.53261666244434</v>
      </c>
      <c r="BM23" s="4">
        <v>1.6015253291128699</v>
      </c>
      <c r="BN23" s="4">
        <v>1.5367892275949699</v>
      </c>
      <c r="BO23" s="4">
        <v>1.5408216346496599</v>
      </c>
      <c r="BP23" s="5">
        <v>1.53245377375856</v>
      </c>
      <c r="BQ23" s="4">
        <v>1.5483510535556599</v>
      </c>
      <c r="BR23" s="4">
        <v>1.6475174452019501</v>
      </c>
      <c r="BS23" s="4">
        <v>1.5471741981881499</v>
      </c>
      <c r="BT23" s="4">
        <v>1.57438490782726</v>
      </c>
      <c r="BU23" s="4">
        <v>1.56703583342342</v>
      </c>
      <c r="BV23" s="4">
        <v>1.56972262996616</v>
      </c>
      <c r="BW23" s="4">
        <v>1.59238363660191</v>
      </c>
      <c r="BX23" s="4">
        <v>1.61597119605587</v>
      </c>
      <c r="BY23" s="4">
        <v>1.5746057580196999</v>
      </c>
      <c r="BZ23" s="4">
        <v>1.5867184840648401</v>
      </c>
      <c r="CA23" s="4">
        <v>1.6169235118257399</v>
      </c>
      <c r="CB23" s="4">
        <v>1.61155920953801</v>
      </c>
      <c r="CC23" s="4">
        <v>1.57243069068343</v>
      </c>
      <c r="CD23" s="4">
        <v>1.58727974712722</v>
      </c>
      <c r="CE23" s="4">
        <v>1.55043222498529</v>
      </c>
      <c r="CF23" s="4">
        <v>1.5702452960482201</v>
      </c>
      <c r="CG23" s="4">
        <v>1.5703029570207101</v>
      </c>
      <c r="CH23" s="4">
        <v>1.59470150226417</v>
      </c>
      <c r="CI23" s="4">
        <v>1.57028446524875</v>
      </c>
      <c r="CJ23" s="4">
        <v>1.5558431471026199</v>
      </c>
      <c r="CK23" s="4">
        <v>1.57256261543457</v>
      </c>
      <c r="CL23" s="4">
        <v>1.5749675097717699</v>
      </c>
      <c r="CM23" s="4">
        <v>1.56854924863569</v>
      </c>
      <c r="CN23" s="4">
        <v>1.5609450885870499</v>
      </c>
    </row>
    <row r="24" spans="1:92" ht="14.25" customHeight="1" x14ac:dyDescent="0.3">
      <c r="A24" s="2" t="s">
        <v>49</v>
      </c>
      <c r="B24" s="2">
        <v>3.55041417642237</v>
      </c>
      <c r="C24" s="2">
        <v>3.2647874266215902</v>
      </c>
      <c r="D24" s="2">
        <v>3.5648701433469299</v>
      </c>
      <c r="E24" s="2">
        <v>3.5312315527205902</v>
      </c>
      <c r="F24" s="2">
        <v>3.5276640826292698</v>
      </c>
      <c r="G24" s="2">
        <v>3.4787497192443402</v>
      </c>
      <c r="H24" s="2">
        <v>3.5310117333118098</v>
      </c>
      <c r="I24" s="2">
        <v>3.4670438269028998</v>
      </c>
      <c r="J24" s="2">
        <v>3.5235363954293</v>
      </c>
      <c r="K24" s="2">
        <v>3.5468665847304099</v>
      </c>
      <c r="L24" s="2">
        <v>3.5653533424203299</v>
      </c>
      <c r="M24" s="2">
        <v>3.4788126057851301</v>
      </c>
      <c r="N24" s="2">
        <v>3.54239207854362</v>
      </c>
      <c r="O24" s="2">
        <v>3.48202431644664</v>
      </c>
      <c r="P24" s="2">
        <v>3.44808486068679</v>
      </c>
      <c r="Q24" s="2">
        <v>3.42091155504662</v>
      </c>
      <c r="R24" s="2">
        <v>3.43624162417618</v>
      </c>
      <c r="S24" s="2">
        <v>3.5074379495418802</v>
      </c>
      <c r="T24" s="2">
        <v>3.42119832979022</v>
      </c>
      <c r="U24" s="2">
        <v>3.5142018295861401</v>
      </c>
      <c r="V24" s="2">
        <v>3.5372061250205902</v>
      </c>
      <c r="W24" s="2">
        <v>3.4907153899814301</v>
      </c>
      <c r="X24" s="2">
        <v>3.4616558210230002</v>
      </c>
      <c r="Y24" s="2">
        <v>3.2847196454746901</v>
      </c>
      <c r="Z24" s="2">
        <v>3.25419024982244</v>
      </c>
      <c r="AA24" s="2">
        <v>3.2842592699823698</v>
      </c>
      <c r="AB24" s="2">
        <v>3.28394926238028</v>
      </c>
      <c r="AC24" s="2">
        <v>3.28370652719767</v>
      </c>
      <c r="AD24" s="2">
        <v>3.2836898243275301</v>
      </c>
      <c r="AE24" s="2">
        <v>3.2820804309088798</v>
      </c>
      <c r="AF24" s="2">
        <v>3.2818731293441399</v>
      </c>
      <c r="AG24" s="2">
        <v>3.2802917707556598</v>
      </c>
      <c r="AH24" s="2">
        <v>3.2823351469922</v>
      </c>
      <c r="AI24" s="2">
        <v>3.2829925555103698</v>
      </c>
      <c r="AJ24" s="2">
        <v>3.2786014537264601</v>
      </c>
      <c r="AK24" s="2">
        <v>3.27708400223064</v>
      </c>
      <c r="AL24" s="2">
        <v>3.2788655272271399</v>
      </c>
      <c r="AM24" s="2">
        <v>3.2784177185263701</v>
      </c>
      <c r="AN24" s="2">
        <v>3.27787436372757</v>
      </c>
      <c r="AO24" s="2">
        <v>3.2785540122803201</v>
      </c>
      <c r="AP24" s="2">
        <v>3.2778843747847302</v>
      </c>
      <c r="AQ24" s="2">
        <v>3.2761106190618801</v>
      </c>
      <c r="AR24" s="2">
        <v>3.2757264735924299</v>
      </c>
      <c r="AS24" s="2">
        <v>3.2759032580095999</v>
      </c>
      <c r="AT24" s="3">
        <f>SQRT(10.7279225036983)</f>
        <v>3.2753507451413966</v>
      </c>
      <c r="AU24" s="3">
        <f>SQRT(10.737494981359)</f>
        <v>3.2768117097811706</v>
      </c>
      <c r="AV24" s="4">
        <v>3.2760830401387602</v>
      </c>
      <c r="AW24" s="4">
        <v>3.26492151919643</v>
      </c>
      <c r="AX24" s="4">
        <v>3.2839052268561399</v>
      </c>
      <c r="AY24" s="4">
        <v>3.2673123219336402</v>
      </c>
      <c r="AZ24" s="4">
        <v>3.3010681644089499</v>
      </c>
      <c r="BA24" s="4">
        <v>3.2464144269467501</v>
      </c>
      <c r="BB24" s="4">
        <v>3.2228219499208901</v>
      </c>
      <c r="BC24" s="4">
        <v>3.2439236534956799</v>
      </c>
      <c r="BD24" s="4">
        <v>3.4818316177452702</v>
      </c>
      <c r="BE24" s="4">
        <v>3.5521963343446901</v>
      </c>
      <c r="BF24" s="5">
        <v>3.2139481617532999</v>
      </c>
      <c r="BG24" s="4">
        <v>3.37717037566448</v>
      </c>
      <c r="BH24" s="4">
        <v>3.2917806302908601</v>
      </c>
      <c r="BI24" s="4">
        <v>3.54430179224833</v>
      </c>
      <c r="BJ24" s="4">
        <v>3.2600502252194699</v>
      </c>
      <c r="BK24" s="4">
        <v>3.5893627497953999</v>
      </c>
      <c r="BL24" s="4">
        <v>3.25782937390851</v>
      </c>
      <c r="BM24" s="4">
        <v>3.2738518200126698</v>
      </c>
      <c r="BN24" s="4">
        <v>3.2822384082765699</v>
      </c>
      <c r="BO24" s="4">
        <v>3.2319309710409398</v>
      </c>
      <c r="BP24" s="4">
        <v>3.2845169000137102</v>
      </c>
      <c r="BQ24" s="4">
        <v>3.3269549972410402</v>
      </c>
      <c r="BR24" s="4">
        <v>3.71324544253204</v>
      </c>
      <c r="BS24" s="4">
        <v>3.2481320675990801</v>
      </c>
      <c r="BT24" s="4">
        <v>3.2864756704842</v>
      </c>
      <c r="BU24" s="4">
        <v>3.27909333481522</v>
      </c>
      <c r="BV24" s="4">
        <v>3.2909392219022999</v>
      </c>
      <c r="BW24" s="4">
        <v>3.2638910384431501</v>
      </c>
      <c r="BX24" s="4">
        <v>3.2419983808936501</v>
      </c>
      <c r="BY24" s="4">
        <v>3.3091093944077801</v>
      </c>
      <c r="BZ24" s="4">
        <v>3.3621751975980199</v>
      </c>
      <c r="CA24" s="4">
        <v>3.2718362539314199</v>
      </c>
      <c r="CB24" s="4">
        <v>3.33423155004049</v>
      </c>
      <c r="CC24" s="4">
        <v>3.27015778617693</v>
      </c>
      <c r="CD24" s="4">
        <v>3.3469242175389602</v>
      </c>
      <c r="CE24" s="4">
        <v>3.2540246653473202</v>
      </c>
      <c r="CF24" s="4">
        <v>3.3187178380979598</v>
      </c>
      <c r="CG24" s="4">
        <v>3.4172458927784799</v>
      </c>
      <c r="CH24" s="4">
        <v>3.3586651448507001</v>
      </c>
      <c r="CI24" s="4">
        <v>3.4051247230275101</v>
      </c>
      <c r="CJ24" s="4">
        <v>3.3317382886229399</v>
      </c>
      <c r="CK24" s="4">
        <v>3.3238953080971698</v>
      </c>
      <c r="CL24" s="4">
        <v>3.2976131683711301</v>
      </c>
      <c r="CM24" s="4">
        <v>3.31903229127985</v>
      </c>
      <c r="CN24" s="4">
        <v>3.2308347807367501</v>
      </c>
    </row>
    <row r="25" spans="1:92" ht="14.25" customHeight="1" x14ac:dyDescent="0.3">
      <c r="A25" s="2" t="s">
        <v>50</v>
      </c>
      <c r="B25" s="2">
        <v>5.2052899601580398</v>
      </c>
      <c r="C25" s="2">
        <v>4.7996546685885804</v>
      </c>
      <c r="D25" s="2">
        <v>5.1799302740893403</v>
      </c>
      <c r="E25" s="2">
        <v>5.2290226894984997</v>
      </c>
      <c r="F25" s="2">
        <v>5.2562687611050096</v>
      </c>
      <c r="G25" s="2">
        <v>5.1340838481269602</v>
      </c>
      <c r="H25" s="2">
        <v>5.2145672269439904</v>
      </c>
      <c r="I25" s="2">
        <v>5.2277206243222603</v>
      </c>
      <c r="J25" s="2">
        <v>5.0558548377136301</v>
      </c>
      <c r="K25" s="2">
        <v>5.2196836053263098</v>
      </c>
      <c r="L25" s="2">
        <v>5.2111240932774399</v>
      </c>
      <c r="M25" s="2">
        <v>5.2108498575510298</v>
      </c>
      <c r="N25" s="2">
        <v>5.2797668910478004</v>
      </c>
      <c r="O25" s="2">
        <v>5.15868503052761</v>
      </c>
      <c r="P25" s="2">
        <v>5.3711346536412901</v>
      </c>
      <c r="Q25" s="2">
        <v>5.2760308742589404</v>
      </c>
      <c r="R25" s="2">
        <v>5.2924341432151598</v>
      </c>
      <c r="S25" s="2">
        <v>5.1962417035874404</v>
      </c>
      <c r="T25" s="2">
        <v>5.2198294080087004</v>
      </c>
      <c r="U25" s="2">
        <v>5.2152195860605097</v>
      </c>
      <c r="V25" s="2">
        <v>5.2235076388440298</v>
      </c>
      <c r="W25" s="2">
        <v>5.2334053314429196</v>
      </c>
      <c r="X25" s="2">
        <v>5.0533143604297504</v>
      </c>
      <c r="Y25" s="2">
        <v>4.8421399781849201</v>
      </c>
      <c r="Z25" s="2">
        <v>4.7804292968672399</v>
      </c>
      <c r="AA25" s="2">
        <v>4.8415152179306498</v>
      </c>
      <c r="AB25" s="2">
        <v>4.8406338599841403</v>
      </c>
      <c r="AC25" s="2">
        <v>4.8400730622500197</v>
      </c>
      <c r="AD25" s="2">
        <v>4.8380154631424697</v>
      </c>
      <c r="AE25" s="2">
        <v>4.8357506005768203</v>
      </c>
      <c r="AF25" s="2">
        <v>4.8329800898902997</v>
      </c>
      <c r="AG25" s="2">
        <v>4.8325437942423699</v>
      </c>
      <c r="AH25" s="2">
        <v>4.8334069328689697</v>
      </c>
      <c r="AI25" s="2">
        <v>4.8368034030875604</v>
      </c>
      <c r="AJ25" s="2">
        <v>4.8318864168868103</v>
      </c>
      <c r="AK25" s="2">
        <v>4.8308806924354997</v>
      </c>
      <c r="AL25" s="2">
        <v>4.8361228589886798</v>
      </c>
      <c r="AM25" s="2">
        <v>4.8345194782196499</v>
      </c>
      <c r="AN25" s="2">
        <v>4.8300580596193399</v>
      </c>
      <c r="AO25" s="2">
        <v>4.8325182647884404</v>
      </c>
      <c r="AP25" s="2">
        <v>4.8305110355451504</v>
      </c>
      <c r="AQ25" s="2">
        <v>4.8281932339655702</v>
      </c>
      <c r="AR25" s="2">
        <v>4.8276308748946404</v>
      </c>
      <c r="AS25" s="2">
        <v>4.82745860184923</v>
      </c>
      <c r="AT25" s="3">
        <f>SQRT(23.3069987814511)</f>
        <v>4.8277322607463535</v>
      </c>
      <c r="AU25" s="3">
        <f>SQRT(23.3166731295915)</f>
        <v>4.8287341125383474</v>
      </c>
      <c r="AV25" s="4">
        <v>4.8462629460358597</v>
      </c>
      <c r="AW25" s="4">
        <v>4.7990208454728904</v>
      </c>
      <c r="AX25" s="4">
        <v>4.9146804233251098</v>
      </c>
      <c r="AY25" s="4">
        <v>5.3987177177726897</v>
      </c>
      <c r="AZ25" s="4">
        <v>5.5811750623902698</v>
      </c>
      <c r="BA25" s="4">
        <v>4.9716669333317496</v>
      </c>
      <c r="BB25" s="4">
        <v>4.9091409519503397</v>
      </c>
      <c r="BC25" s="4">
        <v>4.9195426539957996</v>
      </c>
      <c r="BD25" s="4">
        <v>4.7540596617417599</v>
      </c>
      <c r="BE25" s="4">
        <v>4.7941790092992402</v>
      </c>
      <c r="BF25" s="4">
        <v>4.7250113167241699</v>
      </c>
      <c r="BG25" s="4">
        <v>5.2222288742725702</v>
      </c>
      <c r="BH25" s="4">
        <v>4.8258920484312702</v>
      </c>
      <c r="BI25" s="4">
        <v>5.7070779623496097</v>
      </c>
      <c r="BJ25" s="5">
        <v>4.7031042562127503</v>
      </c>
      <c r="BK25" s="4">
        <v>5.6468717592284596</v>
      </c>
      <c r="BL25" s="4">
        <v>4.9998780467395703</v>
      </c>
      <c r="BM25" s="4">
        <v>4.8672603322520596</v>
      </c>
      <c r="BN25" s="4">
        <v>5.0466691467653799</v>
      </c>
      <c r="BO25" s="4">
        <v>4.9647324856138404</v>
      </c>
      <c r="BP25" s="4">
        <v>5.0899851428859701</v>
      </c>
      <c r="BQ25" s="4">
        <v>5.7312068706189701</v>
      </c>
      <c r="BR25" s="4">
        <v>5.55478560429456</v>
      </c>
      <c r="BS25" s="4">
        <v>4.7701808920755804</v>
      </c>
      <c r="BT25" s="4">
        <v>4.89322848175199</v>
      </c>
      <c r="BU25" s="4">
        <v>4.9150916526326203</v>
      </c>
      <c r="BV25" s="4">
        <v>5.0252374915535896</v>
      </c>
      <c r="BW25" s="4">
        <v>5.0102172126489704</v>
      </c>
      <c r="BX25" s="4">
        <v>4.8508358144969996</v>
      </c>
      <c r="BY25" s="4">
        <v>5.1739533669430404</v>
      </c>
      <c r="BZ25" s="4">
        <v>5.0795397375449296</v>
      </c>
      <c r="CA25" s="4">
        <v>4.9909513793185196</v>
      </c>
      <c r="CB25" s="4">
        <v>5.1266753570571399</v>
      </c>
      <c r="CC25" s="4">
        <v>4.8604749152794504</v>
      </c>
      <c r="CD25" s="4">
        <v>4.9641043453469704</v>
      </c>
      <c r="CE25" s="4">
        <v>4.8901019085702702</v>
      </c>
      <c r="CF25" s="4">
        <v>4.9824595892294496</v>
      </c>
      <c r="CG25" s="4">
        <v>5.1805791303342001</v>
      </c>
      <c r="CH25" s="4">
        <v>4.9397776864260399</v>
      </c>
      <c r="CI25" s="4">
        <v>4.9877435151648202</v>
      </c>
      <c r="CJ25" s="4">
        <v>4.9871720842521396</v>
      </c>
      <c r="CK25" s="4">
        <v>4.9019953282086597</v>
      </c>
      <c r="CL25" s="4">
        <v>4.81764500876415</v>
      </c>
      <c r="CM25" s="4">
        <v>4.9725366434617397</v>
      </c>
      <c r="CN25" s="4">
        <v>4.7373516096557298</v>
      </c>
    </row>
    <row r="26" spans="1:92" ht="14.25" customHeight="1" x14ac:dyDescent="0.3">
      <c r="A26" s="2" t="s">
        <v>51</v>
      </c>
      <c r="B26" s="2">
        <v>7.0084949534154601</v>
      </c>
      <c r="C26" s="2">
        <v>6.3788767090679599</v>
      </c>
      <c r="D26" s="2">
        <v>7.0452310412701697</v>
      </c>
      <c r="E26" s="2">
        <v>7.0047341075770397</v>
      </c>
      <c r="F26" s="2">
        <v>6.9622275658708297</v>
      </c>
      <c r="G26" s="2">
        <v>6.9364067736755004</v>
      </c>
      <c r="H26" s="2">
        <v>6.93124954141435</v>
      </c>
      <c r="I26" s="2">
        <v>7.0727671209324496</v>
      </c>
      <c r="J26" s="2">
        <v>7.00429852658222</v>
      </c>
      <c r="K26" s="2">
        <v>6.99960463720919</v>
      </c>
      <c r="L26" s="2">
        <v>7.0358812573589802</v>
      </c>
      <c r="M26" s="2">
        <v>7.2113354767201496</v>
      </c>
      <c r="N26" s="2">
        <v>7.0736425236388802</v>
      </c>
      <c r="O26" s="2">
        <v>7.0344497114944797</v>
      </c>
      <c r="P26" s="2">
        <v>7.2282598852392104</v>
      </c>
      <c r="Q26" s="2">
        <v>7.3906567734578097</v>
      </c>
      <c r="R26" s="2">
        <v>7.0676673718198897</v>
      </c>
      <c r="S26" s="2">
        <v>7.1547838999956701</v>
      </c>
      <c r="T26" s="2">
        <v>7.14627904673043</v>
      </c>
      <c r="U26" s="2">
        <v>6.9943429541157398</v>
      </c>
      <c r="V26" s="2">
        <v>7.0627762047550897</v>
      </c>
      <c r="W26" s="2">
        <v>7.0205260220677204</v>
      </c>
      <c r="X26" s="2">
        <v>6.90412291046154</v>
      </c>
      <c r="Y26" s="2">
        <v>6.4409837072604503</v>
      </c>
      <c r="Z26" s="2">
        <v>6.3542280049619304</v>
      </c>
      <c r="AA26" s="2">
        <v>6.4404534513427896</v>
      </c>
      <c r="AB26" s="2">
        <v>6.4390225199122098</v>
      </c>
      <c r="AC26" s="2">
        <v>6.4385929958320496</v>
      </c>
      <c r="AD26" s="2">
        <v>6.4496411795009498</v>
      </c>
      <c r="AE26" s="2">
        <v>6.44148264360319</v>
      </c>
      <c r="AF26" s="2">
        <v>6.4372105826659496</v>
      </c>
      <c r="AG26" s="2">
        <v>6.4419610575531996</v>
      </c>
      <c r="AH26" s="2">
        <v>6.4417806975392597</v>
      </c>
      <c r="AI26" s="2">
        <v>6.44317930794349</v>
      </c>
      <c r="AJ26" s="2">
        <v>6.4407083880831699</v>
      </c>
      <c r="AK26" s="2">
        <v>6.4403000101080004</v>
      </c>
      <c r="AL26" s="2">
        <v>6.4456660659711904</v>
      </c>
      <c r="AM26" s="2">
        <v>6.4448353793082997</v>
      </c>
      <c r="AN26" s="2">
        <v>6.4425940081502597</v>
      </c>
      <c r="AO26" s="2">
        <v>6.4360160286249499</v>
      </c>
      <c r="AP26" s="2">
        <v>6.4348551602174497</v>
      </c>
      <c r="AQ26" s="2">
        <v>6.4325100631352203</v>
      </c>
      <c r="AR26" s="2">
        <v>6.4343006406277397</v>
      </c>
      <c r="AS26" s="2">
        <v>6.4353280523214096</v>
      </c>
      <c r="AT26" s="3">
        <f>SQRT(41.4628325798653)</f>
        <v>6.4391639659093398</v>
      </c>
      <c r="AU26" s="3">
        <f>SQRT(41.482219494754)</f>
        <v>6.4406691806639156</v>
      </c>
      <c r="AV26" s="4">
        <v>6.4699592533727701</v>
      </c>
      <c r="AW26" s="5">
        <v>6.3259963078883903</v>
      </c>
      <c r="AX26" s="4">
        <v>6.5329923288422904</v>
      </c>
      <c r="AY26" s="4">
        <v>7.4118349671769499</v>
      </c>
      <c r="AZ26" s="4">
        <v>7.4992825904015303</v>
      </c>
      <c r="BA26" s="4">
        <v>6.4258266977846299</v>
      </c>
      <c r="BB26" s="4">
        <v>6.4265192980620798</v>
      </c>
      <c r="BC26" s="4">
        <v>6.6267487231034501</v>
      </c>
      <c r="BD26" s="4">
        <v>6.8688055040089999</v>
      </c>
      <c r="BE26" s="4">
        <v>7.2572291652354597</v>
      </c>
      <c r="BF26" s="4">
        <v>6.3476123392291601</v>
      </c>
      <c r="BG26" s="4">
        <v>7.5354895432574098</v>
      </c>
      <c r="BH26" s="4">
        <v>6.8061481347207504</v>
      </c>
      <c r="BI26" s="4">
        <v>7.4495711549154002</v>
      </c>
      <c r="BJ26" s="4">
        <v>6.8190626467661302</v>
      </c>
      <c r="BK26" s="4">
        <v>7.0516246176619699</v>
      </c>
      <c r="BL26" s="4">
        <v>7.4799144572407696</v>
      </c>
      <c r="BM26" s="4">
        <v>8.4693048690551098</v>
      </c>
      <c r="BN26" s="4">
        <v>7.3139372785462804</v>
      </c>
      <c r="BO26" s="4">
        <v>8.4715584838584306</v>
      </c>
      <c r="BP26" s="4">
        <v>7.7893184031889797</v>
      </c>
      <c r="BQ26" s="4">
        <v>8.4056099623154807</v>
      </c>
      <c r="BR26" s="4">
        <v>6.9429892969807296</v>
      </c>
      <c r="BS26" s="4">
        <v>6.3672771350817099</v>
      </c>
      <c r="BT26" s="4">
        <v>6.5579658186771503</v>
      </c>
      <c r="BU26" s="4">
        <v>6.6440504674156999</v>
      </c>
      <c r="BV26" s="4">
        <v>6.85470148216955</v>
      </c>
      <c r="BW26" s="4">
        <v>6.9076078334298501</v>
      </c>
      <c r="BX26" s="4">
        <v>6.7349603711109003</v>
      </c>
      <c r="BY26" s="4">
        <v>7.1903990540896103</v>
      </c>
      <c r="BZ26" s="4">
        <v>6.8860047011195302</v>
      </c>
      <c r="CA26" s="4">
        <v>6.9011856385638604</v>
      </c>
      <c r="CB26" s="4">
        <v>6.9842030131845902</v>
      </c>
      <c r="CC26" s="4">
        <v>6.6878798121399097</v>
      </c>
      <c r="CD26" s="4">
        <v>6.9113003234545998</v>
      </c>
      <c r="CE26" s="4">
        <v>6.9010793258954504</v>
      </c>
      <c r="CF26" s="4">
        <v>6.9957098417861499</v>
      </c>
      <c r="CG26" s="4">
        <v>7.0261815359148301</v>
      </c>
      <c r="CH26" s="4">
        <v>6.8224611425474997</v>
      </c>
      <c r="CI26" s="4">
        <v>6.8942791871827698</v>
      </c>
      <c r="CJ26" s="4">
        <v>6.7975721149352299</v>
      </c>
      <c r="CK26" s="4">
        <v>6.8629923344203103</v>
      </c>
      <c r="CL26" s="4">
        <v>6.7000024754314298</v>
      </c>
      <c r="CM26" s="4">
        <v>6.8088329274464101</v>
      </c>
      <c r="CN26" s="4">
        <v>6.5849537335235704</v>
      </c>
    </row>
    <row r="27" spans="1:92" ht="14.25" customHeight="1" x14ac:dyDescent="0.3">
      <c r="A27" s="2" t="s">
        <v>52</v>
      </c>
      <c r="B27" s="2">
        <v>1.6804975749817901</v>
      </c>
      <c r="C27" s="2">
        <v>1.6155596315526399</v>
      </c>
      <c r="D27" s="2">
        <v>1.6797405092732201</v>
      </c>
      <c r="E27" s="2">
        <v>1.6912281821787201</v>
      </c>
      <c r="F27" s="2">
        <v>1.7084981812409901</v>
      </c>
      <c r="G27" s="2">
        <v>1.6828089193006299</v>
      </c>
      <c r="H27" s="2">
        <v>1.709797873124</v>
      </c>
      <c r="I27" s="2">
        <v>1.71400274651865</v>
      </c>
      <c r="J27" s="2">
        <v>1.6971928019327001</v>
      </c>
      <c r="K27" s="2">
        <v>1.6955012927089099</v>
      </c>
      <c r="L27" s="2">
        <v>1.70265349824821</v>
      </c>
      <c r="M27" s="2">
        <v>1.7284577438641</v>
      </c>
      <c r="N27" s="2">
        <v>1.68226161475778</v>
      </c>
      <c r="O27" s="2">
        <v>1.70085081261052</v>
      </c>
      <c r="P27" s="2">
        <v>1.6775291397365399</v>
      </c>
      <c r="Q27" s="2">
        <v>1.66791145271179</v>
      </c>
      <c r="R27" s="2">
        <v>1.6832481627409701</v>
      </c>
      <c r="S27" s="2">
        <v>1.68191554156469</v>
      </c>
      <c r="T27" s="2">
        <v>1.6764301009267</v>
      </c>
      <c r="U27" s="2">
        <v>1.6682670114484801</v>
      </c>
      <c r="V27" s="2">
        <v>1.67737414539492</v>
      </c>
      <c r="W27" s="2">
        <v>1.6879753399920401</v>
      </c>
      <c r="X27" s="2">
        <v>1.6704653970083001</v>
      </c>
      <c r="Y27" s="2">
        <v>1.60659804618644</v>
      </c>
      <c r="Z27" s="2">
        <v>1.61133849382715</v>
      </c>
      <c r="AA27" s="2">
        <v>1.60673471554364</v>
      </c>
      <c r="AB27" s="2">
        <v>1.6069146026576999</v>
      </c>
      <c r="AC27" s="2">
        <v>1.60696437291367</v>
      </c>
      <c r="AD27" s="2">
        <v>1.60651419630087</v>
      </c>
      <c r="AE27" s="2">
        <v>1.6069387274395801</v>
      </c>
      <c r="AF27" s="2">
        <v>1.6074180321260001</v>
      </c>
      <c r="AG27" s="2">
        <v>1.6074005670985301</v>
      </c>
      <c r="AH27" s="2">
        <v>1.6072673050366999</v>
      </c>
      <c r="AI27" s="2">
        <v>1.6071389523304001</v>
      </c>
      <c r="AJ27" s="2">
        <v>1.60748043792614</v>
      </c>
      <c r="AK27" s="2">
        <v>1.60716103707219</v>
      </c>
      <c r="AL27" s="2">
        <v>1.60670872947163</v>
      </c>
      <c r="AM27" s="2">
        <v>1.60648201981843</v>
      </c>
      <c r="AN27" s="2">
        <v>1.60711983147274</v>
      </c>
      <c r="AO27" s="2">
        <v>1.6065321988365</v>
      </c>
      <c r="AP27" s="2">
        <v>1.6063065452285299</v>
      </c>
      <c r="AQ27" s="2">
        <v>1.60554417501853</v>
      </c>
      <c r="AR27" s="2">
        <v>1.6056403826188099</v>
      </c>
      <c r="AS27" s="2">
        <v>1.6060943313011</v>
      </c>
      <c r="AT27" s="3">
        <f>SQRT(2.57951021131745)</f>
        <v>1.6060853686269141</v>
      </c>
      <c r="AU27" s="3">
        <f>SQRT(2.57961868382825)</f>
        <v>1.6061191374951767</v>
      </c>
      <c r="AV27" s="4">
        <v>1.6229317734312101</v>
      </c>
      <c r="AW27" s="4">
        <v>1.60762260672206</v>
      </c>
      <c r="AX27" s="4">
        <v>1.6184948693854999</v>
      </c>
      <c r="AY27" s="5">
        <v>1.59343250593349</v>
      </c>
      <c r="AZ27" s="4">
        <v>1.60780340161338</v>
      </c>
      <c r="BA27" s="4">
        <v>1.66708937276553</v>
      </c>
      <c r="BB27" s="4">
        <v>1.66403304246677</v>
      </c>
      <c r="BC27" s="4">
        <v>1.6892824889345801</v>
      </c>
      <c r="BD27" s="4">
        <v>1.6433903406511701</v>
      </c>
      <c r="BE27" s="4">
        <v>1.59555633453847</v>
      </c>
      <c r="BF27" s="4">
        <v>1.7148149194409099</v>
      </c>
      <c r="BG27" s="4">
        <v>1.59737093269093</v>
      </c>
      <c r="BH27" s="4">
        <v>1.6654893661068799</v>
      </c>
      <c r="BI27" s="4">
        <v>1.6480354873341501</v>
      </c>
      <c r="BJ27" s="4">
        <v>1.61676017823123</v>
      </c>
      <c r="BK27" s="4">
        <v>1.6541635416126701</v>
      </c>
      <c r="BL27" s="4">
        <v>1.61379083671165</v>
      </c>
      <c r="BM27" s="4">
        <v>1.6389988689424999</v>
      </c>
      <c r="BN27" s="4">
        <v>1.6127136947665901</v>
      </c>
      <c r="BO27" s="4">
        <v>1.6021884069660799</v>
      </c>
      <c r="BP27" s="4">
        <v>1.61219002267234</v>
      </c>
      <c r="BQ27" s="4">
        <v>1.68004736302326</v>
      </c>
      <c r="BR27" s="4">
        <v>1.7759282743155</v>
      </c>
      <c r="BS27" s="4">
        <v>1.6088006500465599</v>
      </c>
      <c r="BT27" s="4">
        <v>1.61890915354134</v>
      </c>
      <c r="BU27" s="4">
        <v>1.60847695314231</v>
      </c>
      <c r="BV27" s="4">
        <v>1.6450972167214899</v>
      </c>
      <c r="BW27" s="4">
        <v>1.65866947475458</v>
      </c>
      <c r="BX27" s="4">
        <v>1.6443216949047399</v>
      </c>
      <c r="BY27" s="4">
        <v>1.6250119665976801</v>
      </c>
      <c r="BZ27" s="4">
        <v>1.65365037721134</v>
      </c>
      <c r="CA27" s="4">
        <v>1.6800066293376501</v>
      </c>
      <c r="CB27" s="4">
        <v>1.6837914426309599</v>
      </c>
      <c r="CC27" s="4">
        <v>1.65995136609115</v>
      </c>
      <c r="CD27" s="4">
        <v>1.6482772515092701</v>
      </c>
      <c r="CE27" s="4">
        <v>1.7386447432340899</v>
      </c>
      <c r="CF27" s="4">
        <v>1.6721612689771299</v>
      </c>
      <c r="CG27" s="4">
        <v>1.61297683365399</v>
      </c>
      <c r="CH27" s="4">
        <v>1.6414187165787899</v>
      </c>
      <c r="CI27" s="4">
        <v>1.63299431640703</v>
      </c>
      <c r="CJ27" s="4">
        <v>1.6598155288789</v>
      </c>
      <c r="CK27" s="4">
        <v>1.6841988661223699</v>
      </c>
      <c r="CL27" s="4">
        <v>1.6771381718040299</v>
      </c>
      <c r="CM27" s="4">
        <v>1.65803722362363</v>
      </c>
      <c r="CN27" s="4">
        <v>1.66578077236549</v>
      </c>
    </row>
    <row r="28" spans="1:92" ht="14.25" customHeight="1" x14ac:dyDescent="0.3">
      <c r="A28" s="2" t="s">
        <v>53</v>
      </c>
      <c r="B28" s="2">
        <v>3.5094048198776999</v>
      </c>
      <c r="C28" s="2">
        <v>3.2939003808751202</v>
      </c>
      <c r="D28" s="2">
        <v>3.4853907970516</v>
      </c>
      <c r="E28" s="2">
        <v>3.55604687313429</v>
      </c>
      <c r="F28" s="2">
        <v>3.4910116102679001</v>
      </c>
      <c r="G28" s="2">
        <v>3.4830801657648802</v>
      </c>
      <c r="H28" s="2">
        <v>3.46869287572046</v>
      </c>
      <c r="I28" s="2">
        <v>3.4690448958975999</v>
      </c>
      <c r="J28" s="2">
        <v>3.5175268317690298</v>
      </c>
      <c r="K28" s="2">
        <v>3.4747014728033601</v>
      </c>
      <c r="L28" s="2">
        <v>3.4808668506986602</v>
      </c>
      <c r="M28" s="2">
        <v>3.46361666827783</v>
      </c>
      <c r="N28" s="2">
        <v>3.5094125256269</v>
      </c>
      <c r="O28" s="2">
        <v>3.5372853829517301</v>
      </c>
      <c r="P28" s="2">
        <v>3.5672089283153201</v>
      </c>
      <c r="Q28" s="2">
        <v>3.5675472449332899</v>
      </c>
      <c r="R28" s="2">
        <v>3.5480149984932599</v>
      </c>
      <c r="S28" s="2">
        <v>3.5399842219979201</v>
      </c>
      <c r="T28" s="2">
        <v>3.5362980973910401</v>
      </c>
      <c r="U28" s="2">
        <v>3.4497605928986101</v>
      </c>
      <c r="V28" s="2">
        <v>3.50936931208639</v>
      </c>
      <c r="W28" s="2">
        <v>3.4696519016112202</v>
      </c>
      <c r="X28" s="2">
        <v>3.4661021175315301</v>
      </c>
      <c r="Y28" s="2">
        <v>3.2827454149940798</v>
      </c>
      <c r="Z28" s="2">
        <v>3.2819052103451698</v>
      </c>
      <c r="AA28" s="2">
        <v>3.2829092378031901</v>
      </c>
      <c r="AB28" s="2">
        <v>3.2826863473181902</v>
      </c>
      <c r="AC28" s="2">
        <v>3.2824646500735</v>
      </c>
      <c r="AD28" s="2">
        <v>3.28212774375368</v>
      </c>
      <c r="AE28" s="2">
        <v>3.2807656110404202</v>
      </c>
      <c r="AF28" s="2">
        <v>3.2804266567438098</v>
      </c>
      <c r="AG28" s="2">
        <v>3.27744948611483</v>
      </c>
      <c r="AH28" s="2">
        <v>3.2790833165945301</v>
      </c>
      <c r="AI28" s="2">
        <v>3.27905441654184</v>
      </c>
      <c r="AJ28" s="2">
        <v>3.27639849656939</v>
      </c>
      <c r="AK28" s="2">
        <v>3.2757941786403899</v>
      </c>
      <c r="AL28" s="2">
        <v>3.2768852586468702</v>
      </c>
      <c r="AM28" s="2">
        <v>3.2778805177382999</v>
      </c>
      <c r="AN28" s="2">
        <v>3.2773531640890301</v>
      </c>
      <c r="AO28" s="2">
        <v>3.27553625692744</v>
      </c>
      <c r="AP28" s="2">
        <v>3.2763370986475602</v>
      </c>
      <c r="AQ28" s="2">
        <v>3.2778649378657199</v>
      </c>
      <c r="AR28" s="2">
        <v>3.2767422034046101</v>
      </c>
      <c r="AS28" s="2">
        <v>3.2753438340991399</v>
      </c>
      <c r="AT28" s="3">
        <f>SQRT(10.7349961187039)</f>
        <v>3.2764303927756346</v>
      </c>
      <c r="AU28" s="3">
        <f>SQRT(10.7481424113089)</f>
        <v>3.2784359702926791</v>
      </c>
      <c r="AV28" s="4">
        <v>3.3362006747052599</v>
      </c>
      <c r="AW28" s="4">
        <v>3.2586311283060398</v>
      </c>
      <c r="AX28" s="4">
        <v>3.3106071599955298</v>
      </c>
      <c r="AY28" s="4">
        <v>3.3225819214324299</v>
      </c>
      <c r="AZ28" s="4">
        <v>3.4637682335430302</v>
      </c>
      <c r="BA28" s="4">
        <v>3.26830084196322</v>
      </c>
      <c r="BB28" s="4">
        <v>3.23820244928539</v>
      </c>
      <c r="BC28" s="4">
        <v>3.2437116670370298</v>
      </c>
      <c r="BD28" s="5">
        <v>3.20333932231051</v>
      </c>
      <c r="BE28" s="4">
        <v>3.2679587406628898</v>
      </c>
      <c r="BF28" s="4">
        <v>3.33394598526331</v>
      </c>
      <c r="BG28" s="4">
        <v>3.3933474249089901</v>
      </c>
      <c r="BH28" s="4">
        <v>3.2952240170316802</v>
      </c>
      <c r="BI28" s="4">
        <v>3.64426042014128</v>
      </c>
      <c r="BJ28" s="4">
        <v>3.2704041492798601</v>
      </c>
      <c r="BK28" s="4">
        <v>3.7229616995944101</v>
      </c>
      <c r="BL28" s="4">
        <v>3.3369465418751401</v>
      </c>
      <c r="BM28" s="4">
        <v>3.3090739817705201</v>
      </c>
      <c r="BN28" s="4">
        <v>3.34950550047727</v>
      </c>
      <c r="BO28" s="4">
        <v>3.2681479479827602</v>
      </c>
      <c r="BP28" s="4">
        <v>3.3748432079027899</v>
      </c>
      <c r="BQ28" s="4">
        <v>3.20568583679793</v>
      </c>
      <c r="BR28" s="4">
        <v>4.0298695404900302</v>
      </c>
      <c r="BS28" s="4">
        <v>3.3193172541106999</v>
      </c>
      <c r="BT28" s="4">
        <v>3.3173280251311499</v>
      </c>
      <c r="BU28" s="4">
        <v>3.3094185064885102</v>
      </c>
      <c r="BV28" s="4">
        <v>3.40515379332968</v>
      </c>
      <c r="BW28" s="4">
        <v>3.4532659594760999</v>
      </c>
      <c r="BX28" s="4">
        <v>3.3618287760400598</v>
      </c>
      <c r="BY28" s="4">
        <v>3.36747399366782</v>
      </c>
      <c r="BZ28" s="4">
        <v>3.5246681522167198</v>
      </c>
      <c r="CA28" s="4">
        <v>3.4251573283979502</v>
      </c>
      <c r="CB28" s="4">
        <v>3.3947307748547102</v>
      </c>
      <c r="CC28" s="4">
        <v>3.3328406120710499</v>
      </c>
      <c r="CD28" s="4">
        <v>3.32710555282994</v>
      </c>
      <c r="CE28" s="4">
        <v>3.30993200181834</v>
      </c>
      <c r="CF28" s="4">
        <v>3.3446971556832801</v>
      </c>
      <c r="CG28" s="4">
        <v>3.47017808995157</v>
      </c>
      <c r="CH28" s="4">
        <v>3.3750785076138898</v>
      </c>
      <c r="CI28" s="4">
        <v>3.51174387330633</v>
      </c>
      <c r="CJ28" s="4">
        <v>3.3874853863157699</v>
      </c>
      <c r="CK28" s="4">
        <v>3.4059659733185099</v>
      </c>
      <c r="CL28" s="4">
        <v>3.3922521909079002</v>
      </c>
      <c r="CM28" s="4">
        <v>3.3146082836702702</v>
      </c>
      <c r="CN28" s="4">
        <v>3.3481400105780401</v>
      </c>
    </row>
    <row r="29" spans="1:92" ht="14.25" customHeight="1" x14ac:dyDescent="0.3">
      <c r="A29" s="2" t="s">
        <v>54</v>
      </c>
      <c r="B29" s="2">
        <v>5.3514357928062504</v>
      </c>
      <c r="C29" s="2">
        <v>4.9024324107859902</v>
      </c>
      <c r="D29" s="2">
        <v>5.3105607091667197</v>
      </c>
      <c r="E29" s="2">
        <v>5.2627383394245202</v>
      </c>
      <c r="F29" s="2">
        <v>5.2211643130333103</v>
      </c>
      <c r="G29" s="2">
        <v>5.2795393691483099</v>
      </c>
      <c r="H29" s="2">
        <v>5.2396354767949296</v>
      </c>
      <c r="I29" s="2">
        <v>5.2064233326454996</v>
      </c>
      <c r="J29" s="2">
        <v>5.2786367884552501</v>
      </c>
      <c r="K29" s="2">
        <v>5.3189455396189498</v>
      </c>
      <c r="L29" s="2">
        <v>5.2990104938956799</v>
      </c>
      <c r="M29" s="2">
        <v>5.3834541846340098</v>
      </c>
      <c r="N29" s="2">
        <v>5.5201258833161102</v>
      </c>
      <c r="O29" s="2">
        <v>5.3566042304796504</v>
      </c>
      <c r="P29" s="2">
        <v>5.4569464484375798</v>
      </c>
      <c r="Q29" s="2">
        <v>5.5198580660617802</v>
      </c>
      <c r="R29" s="2">
        <v>5.3701802485151999</v>
      </c>
      <c r="S29" s="2">
        <v>5.4430715308939499</v>
      </c>
      <c r="T29" s="2">
        <v>5.4224375312316804</v>
      </c>
      <c r="U29" s="2">
        <v>5.4429340544488403</v>
      </c>
      <c r="V29" s="2">
        <v>5.4529411712273204</v>
      </c>
      <c r="W29" s="2">
        <v>5.4401406515956596</v>
      </c>
      <c r="X29" s="2">
        <v>5.4914710589215101</v>
      </c>
      <c r="Y29" s="2">
        <v>4.8773127922655801</v>
      </c>
      <c r="Z29" s="2">
        <v>4.8822346998189303</v>
      </c>
      <c r="AA29" s="2">
        <v>4.8786318444913803</v>
      </c>
      <c r="AB29" s="2">
        <v>4.8784935768081201</v>
      </c>
      <c r="AC29" s="2">
        <v>4.8795766503107796</v>
      </c>
      <c r="AD29" s="2">
        <v>4.8755343415163797</v>
      </c>
      <c r="AE29" s="2">
        <v>4.8799422797623304</v>
      </c>
      <c r="AF29" s="2">
        <v>4.8718741843653302</v>
      </c>
      <c r="AG29" s="2">
        <v>4.8754496647768804</v>
      </c>
      <c r="AH29" s="2">
        <v>4.8737971451503803</v>
      </c>
      <c r="AI29" s="2">
        <v>4.8764678872445399</v>
      </c>
      <c r="AJ29" s="2">
        <v>4.8752999843513702</v>
      </c>
      <c r="AK29" s="2">
        <v>4.8808294964052603</v>
      </c>
      <c r="AL29" s="2">
        <v>4.8807834483540997</v>
      </c>
      <c r="AM29" s="2">
        <v>4.8860084928668401</v>
      </c>
      <c r="AN29" s="2">
        <v>4.89102584915429</v>
      </c>
      <c r="AO29" s="2">
        <v>4.8791338091221803</v>
      </c>
      <c r="AP29" s="2">
        <v>4.8855487339675099</v>
      </c>
      <c r="AQ29" s="2">
        <v>4.8868948829011902</v>
      </c>
      <c r="AR29" s="2">
        <v>4.8845040701100997</v>
      </c>
      <c r="AS29" s="2">
        <v>4.8844057639155203</v>
      </c>
      <c r="AT29" s="3">
        <f>SQRT(23.8649613227358)</f>
        <v>4.8851777165969921</v>
      </c>
      <c r="AU29" s="3">
        <f>SQRT(23.8053451807081)</f>
        <v>4.8790721639168337</v>
      </c>
      <c r="AV29" s="4">
        <v>4.9432947940183096</v>
      </c>
      <c r="AW29" s="4">
        <v>4.9023253585389002</v>
      </c>
      <c r="AX29" s="4">
        <v>4.9642051249223504</v>
      </c>
      <c r="AY29" s="4">
        <v>4.9066834497055201</v>
      </c>
      <c r="AZ29" s="4">
        <v>5.3472766771231601</v>
      </c>
      <c r="BA29" s="4">
        <v>4.8945565299447296</v>
      </c>
      <c r="BB29" s="4">
        <v>4.9688422632435199</v>
      </c>
      <c r="BC29" s="4">
        <v>4.9838456567372296</v>
      </c>
      <c r="BD29" s="4">
        <v>4.8313153121513199</v>
      </c>
      <c r="BE29" s="4">
        <v>4.90803313973848</v>
      </c>
      <c r="BF29" s="4">
        <v>5.3457572823766899</v>
      </c>
      <c r="BG29" s="4">
        <v>5.4112545544089601</v>
      </c>
      <c r="BH29" s="4">
        <v>4.93692339595282</v>
      </c>
      <c r="BI29" s="4">
        <v>5.4176859318700501</v>
      </c>
      <c r="BJ29" s="5">
        <v>4.8219443862756401</v>
      </c>
      <c r="BK29" s="4">
        <v>5.1752321864919004</v>
      </c>
      <c r="BL29" s="4">
        <v>5.36736176257397</v>
      </c>
      <c r="BM29" s="4">
        <v>5.1400229514166798</v>
      </c>
      <c r="BN29" s="4">
        <v>5.2877066842018197</v>
      </c>
      <c r="BO29" s="4">
        <v>5.0320425301242899</v>
      </c>
      <c r="BP29" s="4">
        <v>5.1212261048447401</v>
      </c>
      <c r="BQ29" s="4">
        <v>4.8329710173376599</v>
      </c>
      <c r="BR29" s="4">
        <v>5.0503053279378101</v>
      </c>
      <c r="BS29" s="4">
        <v>4.9265154197763996</v>
      </c>
      <c r="BT29" s="4">
        <v>4.9485320351253597</v>
      </c>
      <c r="BU29" s="4">
        <v>4.9277108542547001</v>
      </c>
      <c r="BV29" s="4">
        <v>5.0136340313337699</v>
      </c>
      <c r="BW29" s="4">
        <v>5.0617694346704702</v>
      </c>
      <c r="BX29" s="4">
        <v>5.1236343078889002</v>
      </c>
      <c r="BY29" s="4">
        <v>4.9893010862730103</v>
      </c>
      <c r="BZ29" s="4">
        <v>4.9915522681691904</v>
      </c>
      <c r="CA29" s="4">
        <v>4.9739583483945404</v>
      </c>
      <c r="CB29" s="4">
        <v>5.02973177381282</v>
      </c>
      <c r="CC29" s="4">
        <v>5.14760176318834</v>
      </c>
      <c r="CD29" s="4">
        <v>5.0407023071872104</v>
      </c>
      <c r="CE29" s="4">
        <v>5.2449662684594802</v>
      </c>
      <c r="CF29" s="4">
        <v>5.1422512300251197</v>
      </c>
      <c r="CG29" s="4">
        <v>4.9672174625439398</v>
      </c>
      <c r="CH29" s="4">
        <v>5.4721218938374196</v>
      </c>
      <c r="CI29" s="4">
        <v>5.0961833469733797</v>
      </c>
      <c r="CJ29" s="4">
        <v>5.2700993168975598</v>
      </c>
      <c r="CK29" s="4">
        <v>5.2116017857393198</v>
      </c>
      <c r="CL29" s="4">
        <v>5.5631049932475403</v>
      </c>
      <c r="CM29" s="4">
        <v>5.48594446108683</v>
      </c>
      <c r="CN29" s="4">
        <v>5.4116722615869302</v>
      </c>
    </row>
    <row r="30" spans="1:92" ht="14.25" customHeight="1" x14ac:dyDescent="0.3">
      <c r="A30" s="2" t="s">
        <v>55</v>
      </c>
      <c r="B30" s="2">
        <v>7.0875734878535503</v>
      </c>
      <c r="C30" s="2">
        <v>6.4842178148309104</v>
      </c>
      <c r="D30" s="2">
        <v>7.0184139337849603</v>
      </c>
      <c r="E30" s="2">
        <v>6.9847965841173201</v>
      </c>
      <c r="F30" s="2">
        <v>7.0457612294859002</v>
      </c>
      <c r="G30" s="2">
        <v>7.0291101876858297</v>
      </c>
      <c r="H30" s="2">
        <v>7.1051397581631903</v>
      </c>
      <c r="I30" s="2">
        <v>7.09103867912909</v>
      </c>
      <c r="J30" s="2">
        <v>7.1458982828578899</v>
      </c>
      <c r="K30" s="2">
        <v>7.1068147989991104</v>
      </c>
      <c r="L30" s="6">
        <v>7.1836884763802598</v>
      </c>
      <c r="M30" s="2">
        <v>7.3925787477989102</v>
      </c>
      <c r="N30" s="2">
        <v>7.1572447941935096</v>
      </c>
      <c r="O30" s="2">
        <v>7.3369025259299798</v>
      </c>
      <c r="P30" s="2">
        <v>7.1623762065673402</v>
      </c>
      <c r="Q30" s="2">
        <v>7.1935066802355996</v>
      </c>
      <c r="R30" s="2">
        <v>7.2552913755396897</v>
      </c>
      <c r="S30" s="2">
        <v>7.2351107497731704</v>
      </c>
      <c r="T30" s="2">
        <v>7.2779529670690097</v>
      </c>
      <c r="U30" s="2">
        <v>7.24831072154673</v>
      </c>
      <c r="V30" s="2">
        <v>7.2520868542502503</v>
      </c>
      <c r="W30" s="2">
        <v>7.2082239397917496</v>
      </c>
      <c r="X30" s="2">
        <v>7.1017110070127298</v>
      </c>
      <c r="Y30" s="2">
        <v>6.4739527685446401</v>
      </c>
      <c r="Z30" s="2">
        <v>6.45610419591197</v>
      </c>
      <c r="AA30" s="2">
        <v>6.4752306348337996</v>
      </c>
      <c r="AB30" s="2">
        <v>6.4757675325119797</v>
      </c>
      <c r="AC30" s="2">
        <v>6.47710444803878</v>
      </c>
      <c r="AD30" s="2">
        <v>6.4848323140850601</v>
      </c>
      <c r="AE30" s="2">
        <v>6.4891222477992301</v>
      </c>
      <c r="AF30" s="2">
        <v>6.4785800424844702</v>
      </c>
      <c r="AG30" s="2">
        <v>6.4879276799552903</v>
      </c>
      <c r="AH30" s="2">
        <v>6.48147176896732</v>
      </c>
      <c r="AI30" s="2">
        <v>6.4850038090440103</v>
      </c>
      <c r="AJ30" s="2">
        <v>6.4886231435680397</v>
      </c>
      <c r="AK30" s="2">
        <v>6.4920281903072601</v>
      </c>
      <c r="AL30" s="2">
        <v>6.4956560520710704</v>
      </c>
      <c r="AM30" s="2">
        <v>6.49774579527823</v>
      </c>
      <c r="AN30" s="2">
        <v>6.5057645841393796</v>
      </c>
      <c r="AO30" s="2">
        <v>6.4863123969604599</v>
      </c>
      <c r="AP30" s="2">
        <v>6.4894594873865596</v>
      </c>
      <c r="AQ30" s="2">
        <v>6.4916503449329896</v>
      </c>
      <c r="AR30" s="2">
        <v>6.4844359721314904</v>
      </c>
      <c r="AS30" s="2">
        <v>6.4835376890677701</v>
      </c>
      <c r="AT30" s="3">
        <f>SQRT(42.0134399346328)</f>
        <v>6.4817775289370125</v>
      </c>
      <c r="AU30" s="3">
        <f>SQRT(41.9329637775143)</f>
        <v>6.4755666761692989</v>
      </c>
      <c r="AV30" s="4">
        <v>6.5874890273940698</v>
      </c>
      <c r="AW30" s="4">
        <v>6.4546734303348101</v>
      </c>
      <c r="AX30" s="4">
        <v>6.5640117570799799</v>
      </c>
      <c r="AY30" s="4">
        <v>6.6392644622709902</v>
      </c>
      <c r="AZ30" s="4">
        <v>7.1095001992967797</v>
      </c>
      <c r="BA30" s="4">
        <v>6.4137966111112696</v>
      </c>
      <c r="BB30" s="4">
        <v>6.3646437337245603</v>
      </c>
      <c r="BC30" s="5">
        <v>6.3525458488514897</v>
      </c>
      <c r="BD30" s="4">
        <v>6.5981923241217997</v>
      </c>
      <c r="BE30" s="4">
        <v>7.3726048790165901</v>
      </c>
      <c r="BF30" s="4">
        <v>6.5132559172691398</v>
      </c>
      <c r="BG30" s="4">
        <v>7.6188281840921599</v>
      </c>
      <c r="BH30" s="4">
        <v>7.2303706897341202</v>
      </c>
      <c r="BI30" s="4">
        <v>6.8049597738754404</v>
      </c>
      <c r="BJ30" s="4">
        <v>7.3436643889407902</v>
      </c>
      <c r="BK30" s="4">
        <v>6.5744239472054504</v>
      </c>
      <c r="BL30" s="4">
        <v>7.4120883700969697</v>
      </c>
      <c r="BM30" s="4">
        <v>7.2620578378308904</v>
      </c>
      <c r="BN30" s="4">
        <v>6.8788781924272699</v>
      </c>
      <c r="BO30" s="4">
        <v>6.7556821111803904</v>
      </c>
      <c r="BP30" s="4">
        <v>6.9126933572223601</v>
      </c>
      <c r="BQ30" s="4">
        <v>6.9791784195701299</v>
      </c>
      <c r="BR30" s="4">
        <v>6.3968210457171297</v>
      </c>
      <c r="BS30" s="4">
        <v>6.4509732467401903</v>
      </c>
      <c r="BT30" s="4">
        <v>6.5483213998504404</v>
      </c>
      <c r="BU30" s="4">
        <v>6.5055320171747901</v>
      </c>
      <c r="BV30" s="4">
        <v>6.8080822209473002</v>
      </c>
      <c r="BW30" s="4">
        <v>6.6925555555274503</v>
      </c>
      <c r="BX30" s="4">
        <v>6.8354741088646804</v>
      </c>
      <c r="BY30" s="4">
        <v>6.5984080979970603</v>
      </c>
      <c r="BZ30" s="4">
        <v>6.6317722364613498</v>
      </c>
      <c r="CA30" s="4">
        <v>6.8086630958274403</v>
      </c>
      <c r="CB30" s="4">
        <v>6.8129937999279298</v>
      </c>
      <c r="CC30" s="4">
        <v>7.2897565167342604</v>
      </c>
      <c r="CD30" s="4">
        <v>7.4006030667126996</v>
      </c>
      <c r="CE30" s="4">
        <v>7.7390115686338099</v>
      </c>
      <c r="CF30" s="4">
        <v>7.5280365312235702</v>
      </c>
      <c r="CG30" s="4">
        <v>6.7368088863819802</v>
      </c>
      <c r="CH30" s="4">
        <v>8.1138098644996095</v>
      </c>
      <c r="CI30" s="4">
        <v>7.3418440789387303</v>
      </c>
      <c r="CJ30" s="4">
        <v>8.0506001822636399</v>
      </c>
      <c r="CK30" s="4">
        <v>8.3326947878485598</v>
      </c>
      <c r="CL30" s="4">
        <v>8.6144723211997398</v>
      </c>
      <c r="CM30" s="4">
        <v>8.4168428351485201</v>
      </c>
      <c r="CN30" s="4">
        <v>8.2195394072421006</v>
      </c>
    </row>
    <row r="31" spans="1:92" ht="14.25" customHeight="1" x14ac:dyDescent="0.3">
      <c r="A31" s="1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</row>
    <row r="32" spans="1:92" ht="14.25" customHeight="1" x14ac:dyDescent="0.3">
      <c r="A32" s="1"/>
      <c r="B32" s="7"/>
      <c r="C32" s="7"/>
      <c r="D32" s="28" t="s">
        <v>56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</row>
    <row r="33" spans="1:92" ht="14.25" customHeight="1" x14ac:dyDescent="0.3">
      <c r="A33" s="1"/>
      <c r="B33" s="7"/>
      <c r="C33" s="7"/>
      <c r="D33" s="1" t="s">
        <v>7</v>
      </c>
      <c r="E33" s="1" t="s">
        <v>8</v>
      </c>
      <c r="F33" s="1" t="s">
        <v>9</v>
      </c>
      <c r="G33" s="1" t="s">
        <v>10</v>
      </c>
      <c r="H33" s="1" t="s">
        <v>11</v>
      </c>
      <c r="I33" s="1" t="s">
        <v>12</v>
      </c>
      <c r="J33" s="1" t="s">
        <v>13</v>
      </c>
      <c r="K33" s="1" t="s">
        <v>14</v>
      </c>
      <c r="L33" s="1" t="s">
        <v>15</v>
      </c>
      <c r="M33" s="1" t="s">
        <v>16</v>
      </c>
      <c r="N33" s="1" t="s">
        <v>17</v>
      </c>
      <c r="O33" s="1" t="s">
        <v>18</v>
      </c>
      <c r="P33" s="1" t="s">
        <v>19</v>
      </c>
      <c r="Q33" s="1" t="s">
        <v>20</v>
      </c>
      <c r="R33" s="1" t="s">
        <v>21</v>
      </c>
      <c r="S33" s="1" t="s">
        <v>22</v>
      </c>
      <c r="T33" s="1" t="s">
        <v>23</v>
      </c>
      <c r="U33" s="1" t="s">
        <v>24</v>
      </c>
      <c r="V33" s="1" t="s">
        <v>25</v>
      </c>
      <c r="W33" s="1" t="s">
        <v>26</v>
      </c>
      <c r="X33" s="1" t="s">
        <v>27</v>
      </c>
      <c r="Y33" s="7"/>
      <c r="Z33" s="7"/>
      <c r="AA33" s="1" t="s">
        <v>7</v>
      </c>
      <c r="AB33" s="1" t="s">
        <v>8</v>
      </c>
      <c r="AC33" s="1" t="s">
        <v>9</v>
      </c>
      <c r="AD33" s="1" t="s">
        <v>10</v>
      </c>
      <c r="AE33" s="1" t="s">
        <v>11</v>
      </c>
      <c r="AF33" s="1" t="s">
        <v>12</v>
      </c>
      <c r="AG33" s="1" t="s">
        <v>13</v>
      </c>
      <c r="AH33" s="1" t="s">
        <v>14</v>
      </c>
      <c r="AI33" s="1" t="s">
        <v>15</v>
      </c>
      <c r="AJ33" s="1" t="s">
        <v>16</v>
      </c>
      <c r="AK33" s="1" t="s">
        <v>17</v>
      </c>
      <c r="AL33" s="1" t="s">
        <v>18</v>
      </c>
      <c r="AM33" s="1" t="s">
        <v>19</v>
      </c>
      <c r="AN33" s="1" t="s">
        <v>20</v>
      </c>
      <c r="AO33" s="1" t="s">
        <v>21</v>
      </c>
      <c r="AP33" s="1" t="s">
        <v>22</v>
      </c>
      <c r="AQ33" s="1" t="s">
        <v>23</v>
      </c>
      <c r="AR33" s="1" t="s">
        <v>24</v>
      </c>
      <c r="AS33" s="1" t="s">
        <v>25</v>
      </c>
      <c r="AT33" s="1" t="s">
        <v>26</v>
      </c>
      <c r="AU33" s="1" t="s">
        <v>27</v>
      </c>
      <c r="AV33" s="7"/>
      <c r="AW33" s="7"/>
      <c r="AX33" s="1" t="s">
        <v>7</v>
      </c>
      <c r="AY33" s="1" t="s">
        <v>8</v>
      </c>
      <c r="AZ33" s="1" t="s">
        <v>9</v>
      </c>
      <c r="BA33" s="1" t="s">
        <v>10</v>
      </c>
      <c r="BB33" s="1" t="s">
        <v>11</v>
      </c>
      <c r="BC33" s="1" t="s">
        <v>12</v>
      </c>
      <c r="BD33" s="1" t="s">
        <v>13</v>
      </c>
      <c r="BE33" s="1" t="s">
        <v>14</v>
      </c>
      <c r="BF33" s="1" t="s">
        <v>15</v>
      </c>
      <c r="BG33" s="1" t="s">
        <v>16</v>
      </c>
      <c r="BH33" s="1" t="s">
        <v>17</v>
      </c>
      <c r="BI33" s="1" t="s">
        <v>18</v>
      </c>
      <c r="BJ33" s="1" t="s">
        <v>19</v>
      </c>
      <c r="BK33" s="1" t="s">
        <v>20</v>
      </c>
      <c r="BL33" s="1" t="s">
        <v>21</v>
      </c>
      <c r="BM33" s="1" t="s">
        <v>22</v>
      </c>
      <c r="BN33" s="1" t="s">
        <v>23</v>
      </c>
      <c r="BO33" s="1" t="s">
        <v>24</v>
      </c>
      <c r="BP33" s="1" t="s">
        <v>25</v>
      </c>
      <c r="BQ33" s="1" t="s">
        <v>26</v>
      </c>
      <c r="BR33" s="1" t="s">
        <v>27</v>
      </c>
      <c r="BS33" s="7"/>
      <c r="BT33" s="1" t="s">
        <v>7</v>
      </c>
      <c r="BU33" s="1" t="s">
        <v>8</v>
      </c>
      <c r="BV33" s="1" t="s">
        <v>9</v>
      </c>
      <c r="BW33" s="1" t="s">
        <v>10</v>
      </c>
      <c r="BX33" s="1" t="s">
        <v>11</v>
      </c>
      <c r="BY33" s="1" t="s">
        <v>12</v>
      </c>
      <c r="BZ33" s="1" t="s">
        <v>13</v>
      </c>
      <c r="CA33" s="1" t="s">
        <v>14</v>
      </c>
      <c r="CB33" s="1" t="s">
        <v>15</v>
      </c>
      <c r="CC33" s="1" t="s">
        <v>16</v>
      </c>
      <c r="CD33" s="1" t="s">
        <v>17</v>
      </c>
      <c r="CE33" s="1" t="s">
        <v>18</v>
      </c>
      <c r="CF33" s="1" t="s">
        <v>19</v>
      </c>
      <c r="CG33" s="1" t="s">
        <v>20</v>
      </c>
      <c r="CH33" s="1" t="s">
        <v>21</v>
      </c>
      <c r="CI33" s="1" t="s">
        <v>22</v>
      </c>
      <c r="CJ33" s="1" t="s">
        <v>23</v>
      </c>
      <c r="CK33" s="1" t="s">
        <v>24</v>
      </c>
      <c r="CL33" s="1" t="s">
        <v>25</v>
      </c>
      <c r="CM33" s="1" t="s">
        <v>26</v>
      </c>
      <c r="CN33" s="1" t="s">
        <v>27</v>
      </c>
    </row>
    <row r="34" spans="1:92" ht="14.25" customHeight="1" x14ac:dyDescent="0.3">
      <c r="A34" s="2" t="s">
        <v>28</v>
      </c>
      <c r="B34" s="1"/>
      <c r="C34" s="1"/>
      <c r="D34" s="2">
        <v>34.0809713568067</v>
      </c>
      <c r="E34" s="2">
        <v>31.628707093448899</v>
      </c>
      <c r="F34" s="2">
        <v>35.0463607704393</v>
      </c>
      <c r="G34" s="2">
        <v>35.264292532885001</v>
      </c>
      <c r="H34" s="2">
        <v>36.684537981905201</v>
      </c>
      <c r="I34" s="2">
        <v>39.221539972202997</v>
      </c>
      <c r="J34" s="2">
        <v>39.140285786554401</v>
      </c>
      <c r="K34" s="2">
        <v>38.611155888438901</v>
      </c>
      <c r="L34" s="2">
        <v>39.055482252517997</v>
      </c>
      <c r="M34" s="2">
        <v>36.206875320116801</v>
      </c>
      <c r="N34" s="2">
        <v>33.790919502590597</v>
      </c>
      <c r="O34" s="2">
        <v>33.388400925372999</v>
      </c>
      <c r="P34" s="2">
        <v>33.833695854192797</v>
      </c>
      <c r="Q34" s="2">
        <v>35.800860362213797</v>
      </c>
      <c r="R34" s="2">
        <v>33.347486841458696</v>
      </c>
      <c r="S34" s="2">
        <v>34.043545947609999</v>
      </c>
      <c r="T34" s="2">
        <v>34.945052889520802</v>
      </c>
      <c r="U34" s="2">
        <v>33.114797515727403</v>
      </c>
      <c r="V34" s="2">
        <v>34.425406729589</v>
      </c>
      <c r="W34" s="2">
        <v>33.130515998300098</v>
      </c>
      <c r="X34" s="2">
        <v>32.422064355558298</v>
      </c>
      <c r="Y34" s="1"/>
      <c r="Z34" s="1"/>
      <c r="AA34" s="3">
        <v>25.632302455363501</v>
      </c>
      <c r="AB34" s="8">
        <v>25.953219636014001</v>
      </c>
      <c r="AC34" s="4">
        <v>26.038793199596601</v>
      </c>
      <c r="AD34" s="4">
        <v>25.866302418584901</v>
      </c>
      <c r="AE34" s="4">
        <v>26.076780539772699</v>
      </c>
      <c r="AF34" s="4">
        <v>25.7339237136826</v>
      </c>
      <c r="AG34" s="5">
        <f>5.06840508926312^2</f>
        <v>25.688730148868295</v>
      </c>
      <c r="AH34" s="4">
        <v>25.940272380392798</v>
      </c>
      <c r="AI34" s="5">
        <f>5.06522759171303^2</f>
        <v>25.656530555850981</v>
      </c>
      <c r="AJ34" s="4">
        <v>25.952459372637499</v>
      </c>
      <c r="AK34" s="4">
        <v>25.9128996613059</v>
      </c>
      <c r="AL34" s="4">
        <v>25.783827156379498</v>
      </c>
      <c r="AM34" s="4">
        <v>26.011122116686799</v>
      </c>
      <c r="AN34" s="5">
        <f>5.10677791566139^2</f>
        <v>26.079180679886896</v>
      </c>
      <c r="AO34" s="4">
        <v>26.391801122675599</v>
      </c>
      <c r="AP34" s="5">
        <f>5.11744876160116^2</f>
        <v>26.188281827613249</v>
      </c>
      <c r="AQ34" s="4">
        <v>26.137228048527799</v>
      </c>
      <c r="AR34" s="5">
        <f>5.12340921943774^2</f>
        <v>26.249322029819627</v>
      </c>
      <c r="AS34" s="4">
        <v>26.049478419624201</v>
      </c>
      <c r="AT34" s="4">
        <v>26.177517561769999</v>
      </c>
      <c r="AU34" s="4">
        <v>26.2276228943463</v>
      </c>
      <c r="AV34" s="1"/>
      <c r="AW34" s="1"/>
      <c r="AX34" s="4">
        <v>42.114743605997099</v>
      </c>
      <c r="AY34" s="4">
        <v>46.070572929578702</v>
      </c>
      <c r="AZ34" s="4">
        <v>45.708561635874197</v>
      </c>
      <c r="BA34" s="4">
        <v>43.9637059549665</v>
      </c>
      <c r="BB34" s="4">
        <v>49.394910806136501</v>
      </c>
      <c r="BC34" s="4">
        <v>50.001233394970001</v>
      </c>
      <c r="BD34" s="4">
        <v>40.679877963281299</v>
      </c>
      <c r="BE34" s="4">
        <v>47.228389080600898</v>
      </c>
      <c r="BF34" s="4">
        <v>48.129094936857697</v>
      </c>
      <c r="BG34" s="4">
        <v>41.090045038619401</v>
      </c>
      <c r="BH34" s="4">
        <v>48.055836580228103</v>
      </c>
      <c r="BI34" s="4">
        <v>44.3478498696225</v>
      </c>
      <c r="BJ34" s="4">
        <v>41.532870049853102</v>
      </c>
      <c r="BK34" s="4">
        <v>50.213646929328497</v>
      </c>
      <c r="BL34" s="4">
        <v>43.3837102586822</v>
      </c>
      <c r="BM34" s="4">
        <v>47.229870133905798</v>
      </c>
      <c r="BN34" s="4">
        <v>40.2083533619574</v>
      </c>
      <c r="BO34" s="4">
        <v>41.950270434060997</v>
      </c>
      <c r="BP34" s="4">
        <v>43.2710364857532</v>
      </c>
      <c r="BQ34" s="4">
        <v>44.716744741041303</v>
      </c>
      <c r="BR34" s="4">
        <v>49.653697387500102</v>
      </c>
      <c r="BS34" s="1"/>
      <c r="BT34" s="4">
        <v>31.9959060181476</v>
      </c>
      <c r="BU34" s="9">
        <v>62.209707702795598</v>
      </c>
      <c r="BV34" s="9">
        <v>53.586931763857599</v>
      </c>
      <c r="BW34" s="9">
        <v>44.316358435880502</v>
      </c>
      <c r="BX34" s="9">
        <v>56.906665346448598</v>
      </c>
      <c r="BY34" s="9">
        <v>59.518915310620699</v>
      </c>
      <c r="BZ34" s="9">
        <v>60.182204876161002</v>
      </c>
      <c r="CA34" s="9">
        <v>56.487231035503903</v>
      </c>
      <c r="CB34" s="9">
        <v>45.677366738718902</v>
      </c>
      <c r="CC34" s="9">
        <v>57.8797351682148</v>
      </c>
      <c r="CD34" s="9">
        <v>34.453583523770803</v>
      </c>
      <c r="CE34" s="9">
        <v>30.282309884943501</v>
      </c>
      <c r="CF34" s="9">
        <v>52.156490923237399</v>
      </c>
      <c r="CG34" s="9">
        <v>78.329184437680198</v>
      </c>
      <c r="CH34" s="9">
        <v>57.911610275517198</v>
      </c>
      <c r="CI34" s="9">
        <v>72.113605740475094</v>
      </c>
      <c r="CJ34" s="9">
        <v>70.908543145127496</v>
      </c>
      <c r="CK34" s="9">
        <v>46.048369872869799</v>
      </c>
      <c r="CL34" s="9">
        <v>44.431665936143602</v>
      </c>
      <c r="CM34" s="9">
        <v>34.8928013689995</v>
      </c>
      <c r="CN34" s="9">
        <v>50.253988247199999</v>
      </c>
    </row>
    <row r="35" spans="1:92" ht="14.25" customHeight="1" x14ac:dyDescent="0.3">
      <c r="A35" s="2" t="s">
        <v>29</v>
      </c>
      <c r="B35" s="1"/>
      <c r="C35" s="1"/>
      <c r="D35" s="2">
        <v>33.353556198223004</v>
      </c>
      <c r="E35" s="2">
        <v>32.258671978605399</v>
      </c>
      <c r="F35" s="2">
        <v>34.130572661140803</v>
      </c>
      <c r="G35" s="2">
        <v>33.5719287909331</v>
      </c>
      <c r="H35" s="2">
        <v>35.511540907454702</v>
      </c>
      <c r="I35" s="2">
        <v>37.465653083972398</v>
      </c>
      <c r="J35" s="2">
        <v>38.928011313250998</v>
      </c>
      <c r="K35" s="2">
        <v>36.601985220492402</v>
      </c>
      <c r="L35" s="2">
        <v>38.772266217865599</v>
      </c>
      <c r="M35" s="2">
        <v>35.616246108457403</v>
      </c>
      <c r="N35" s="2">
        <v>34.068857272624399</v>
      </c>
      <c r="O35" s="2">
        <v>34.375359902351498</v>
      </c>
      <c r="P35" s="2">
        <v>34.7694149218947</v>
      </c>
      <c r="Q35" s="2">
        <v>35.1050713486148</v>
      </c>
      <c r="R35" s="2">
        <v>35.934542677388798</v>
      </c>
      <c r="S35" s="2">
        <v>34.111674280893297</v>
      </c>
      <c r="T35" s="2">
        <v>33.583560080162201</v>
      </c>
      <c r="U35" s="2">
        <v>32.616499463410101</v>
      </c>
      <c r="V35" s="2">
        <v>31.965163927327499</v>
      </c>
      <c r="W35" s="2">
        <v>32.411652171890502</v>
      </c>
      <c r="X35" s="2">
        <v>31.116002223155199</v>
      </c>
      <c r="Y35" s="1"/>
      <c r="Z35" s="1"/>
      <c r="AA35" s="10">
        <v>24.481732720866098</v>
      </c>
      <c r="AB35" s="8">
        <v>24.7917270616704</v>
      </c>
      <c r="AC35" s="4">
        <v>24.956985286884699</v>
      </c>
      <c r="AD35" s="4">
        <v>24.7695404507426</v>
      </c>
      <c r="AE35" s="4">
        <v>24.735689701892401</v>
      </c>
      <c r="AF35" s="4">
        <v>24.594777835379599</v>
      </c>
      <c r="AG35" s="5">
        <f>4.95828083988513^2</f>
        <v>24.584548887171987</v>
      </c>
      <c r="AH35" s="4">
        <v>24.9009336429455</v>
      </c>
      <c r="AI35" s="5">
        <f>4.95751629364142^2</f>
        <v>24.576967801720158</v>
      </c>
      <c r="AJ35" s="4">
        <v>24.6773394604697</v>
      </c>
      <c r="AK35" s="4">
        <v>24.8505412418546</v>
      </c>
      <c r="AL35" s="4">
        <v>24.8605963960722</v>
      </c>
      <c r="AM35" s="4">
        <v>24.793155118373299</v>
      </c>
      <c r="AN35" s="5">
        <f>4.98793691743829^2</f>
        <v>24.879514692343793</v>
      </c>
      <c r="AO35" s="4">
        <v>25.184883714267201</v>
      </c>
      <c r="AP35" s="5">
        <f>5.00170878889253^2</f>
        <v>25.017090808884777</v>
      </c>
      <c r="AQ35" s="4">
        <v>25.044484967604198</v>
      </c>
      <c r="AR35" s="5">
        <f>5.00978271251716^2</f>
        <v>25.097922826635799</v>
      </c>
      <c r="AS35" s="4">
        <v>24.986929701710601</v>
      </c>
      <c r="AT35" s="4">
        <v>25.130973061963001</v>
      </c>
      <c r="AU35" s="4">
        <v>25.177845856833802</v>
      </c>
      <c r="AV35" s="1"/>
      <c r="AW35" s="1"/>
      <c r="AX35" s="4">
        <v>42.688072044915202</v>
      </c>
      <c r="AY35" s="4">
        <v>46.627512532857097</v>
      </c>
      <c r="AZ35" s="4">
        <v>46.163516680132197</v>
      </c>
      <c r="BA35" s="4">
        <v>45.2830164951028</v>
      </c>
      <c r="BB35" s="4">
        <v>50.093769498805599</v>
      </c>
      <c r="BC35" s="4">
        <v>51.313204839383097</v>
      </c>
      <c r="BD35" s="4">
        <v>40.853038319600699</v>
      </c>
      <c r="BE35" s="4">
        <v>48.199762106687999</v>
      </c>
      <c r="BF35" s="4">
        <v>48.853501152249997</v>
      </c>
      <c r="BG35" s="4">
        <v>41.389496882195303</v>
      </c>
      <c r="BH35" s="4">
        <v>50.262244189724797</v>
      </c>
      <c r="BI35" s="4">
        <v>44.456001986605102</v>
      </c>
      <c r="BJ35" s="4">
        <v>41.000499369521997</v>
      </c>
      <c r="BK35" s="4">
        <v>50.2652240225448</v>
      </c>
      <c r="BL35" s="4">
        <v>43.792883928137002</v>
      </c>
      <c r="BM35" s="4">
        <v>47.583140367674098</v>
      </c>
      <c r="BN35" s="4">
        <v>40.751104190533702</v>
      </c>
      <c r="BO35" s="4">
        <v>42.374334019675203</v>
      </c>
      <c r="BP35" s="4">
        <v>43.868167918625602</v>
      </c>
      <c r="BQ35" s="4">
        <v>45.503674308458898</v>
      </c>
      <c r="BR35" s="4">
        <v>50.696620567482903</v>
      </c>
      <c r="BS35" s="1"/>
      <c r="BT35" s="4">
        <v>31.594491706934399</v>
      </c>
      <c r="BU35" s="9">
        <v>58.611402499201397</v>
      </c>
      <c r="BV35" s="9">
        <v>47.899861609537403</v>
      </c>
      <c r="BW35" s="9">
        <v>42.866692052539499</v>
      </c>
      <c r="BX35" s="9">
        <v>54.722147543374398</v>
      </c>
      <c r="BY35" s="9">
        <v>60.2867028447859</v>
      </c>
      <c r="BZ35" s="9">
        <v>58.504846965013897</v>
      </c>
      <c r="CA35" s="9">
        <v>56.194957711149797</v>
      </c>
      <c r="CB35" s="9">
        <v>44.749666050214103</v>
      </c>
      <c r="CC35" s="9">
        <v>55.638580551494499</v>
      </c>
      <c r="CD35" s="9">
        <v>35.5857846485317</v>
      </c>
      <c r="CE35" s="9">
        <v>29.534362078864</v>
      </c>
      <c r="CF35" s="9">
        <v>50.584719253411301</v>
      </c>
      <c r="CG35" s="9">
        <v>74.5665333755029</v>
      </c>
      <c r="CH35" s="9">
        <v>52.744656706194199</v>
      </c>
      <c r="CI35" s="9">
        <v>69.077496846660594</v>
      </c>
      <c r="CJ35" s="9">
        <v>67.329373908044104</v>
      </c>
      <c r="CK35" s="9">
        <v>43.053186169285198</v>
      </c>
      <c r="CL35" s="9">
        <v>42.651941785100199</v>
      </c>
      <c r="CM35" s="9">
        <v>33.811739301310702</v>
      </c>
      <c r="CN35" s="9">
        <v>49.079813364811798</v>
      </c>
    </row>
    <row r="36" spans="1:92" ht="14.25" customHeight="1" x14ac:dyDescent="0.3">
      <c r="A36" s="2" t="s">
        <v>30</v>
      </c>
      <c r="B36" s="1"/>
      <c r="C36" s="1"/>
      <c r="D36" s="2">
        <v>33.576279140992497</v>
      </c>
      <c r="E36" s="2">
        <v>32.189084770193098</v>
      </c>
      <c r="F36" s="2">
        <v>35.632097554233702</v>
      </c>
      <c r="G36" s="2">
        <v>34.212935052931101</v>
      </c>
      <c r="H36" s="2">
        <v>36.604781675948097</v>
      </c>
      <c r="I36" s="2">
        <v>38.159682555816197</v>
      </c>
      <c r="J36" s="2">
        <v>39.901734296046797</v>
      </c>
      <c r="K36" s="2">
        <v>35.7845262657547</v>
      </c>
      <c r="L36" s="2">
        <v>36.945207221441201</v>
      </c>
      <c r="M36" s="2">
        <v>35.638353258253801</v>
      </c>
      <c r="N36" s="2">
        <v>36.199437121891997</v>
      </c>
      <c r="O36" s="2">
        <v>34.716949854812398</v>
      </c>
      <c r="P36" s="2">
        <v>34.701711932783603</v>
      </c>
      <c r="Q36" s="2">
        <v>35.571977482723803</v>
      </c>
      <c r="R36" s="2">
        <v>35.003521977561903</v>
      </c>
      <c r="S36" s="2">
        <v>34.549243848275403</v>
      </c>
      <c r="T36" s="2">
        <v>31.5980528847419</v>
      </c>
      <c r="U36" s="2">
        <v>34.178804416834701</v>
      </c>
      <c r="V36" s="2">
        <v>32.673665653496997</v>
      </c>
      <c r="W36" s="2">
        <v>31.260920597001501</v>
      </c>
      <c r="X36" s="2">
        <v>31.940566876231301</v>
      </c>
      <c r="Y36" s="1"/>
      <c r="Z36" s="1"/>
      <c r="AA36" s="2">
        <v>24.941993823415199</v>
      </c>
      <c r="AB36" s="8">
        <v>25.2071701500752</v>
      </c>
      <c r="AC36" s="4">
        <v>25.182482171967099</v>
      </c>
      <c r="AD36" s="4">
        <v>25.1609519346604</v>
      </c>
      <c r="AE36" s="4">
        <v>25.061367414682302</v>
      </c>
      <c r="AF36" s="4">
        <v>25.070165297930501</v>
      </c>
      <c r="AG36" s="5">
        <f>5.00388172640435^2</f>
        <v>25.038832331843377</v>
      </c>
      <c r="AH36" s="4">
        <v>25.265923631065899</v>
      </c>
      <c r="AI36" s="5">
        <f>4.99133523287889^2</f>
        <v>24.913427406978162</v>
      </c>
      <c r="AJ36" s="5">
        <v>24.823072324520201</v>
      </c>
      <c r="AK36" s="4">
        <v>25.146668981291299</v>
      </c>
      <c r="AL36" s="4">
        <v>25.22241869554</v>
      </c>
      <c r="AM36" s="4">
        <v>25.043935760972701</v>
      </c>
      <c r="AN36" s="5">
        <f>5.01054267647422^2</f>
        <v>25.105537912769439</v>
      </c>
      <c r="AO36" s="4">
        <v>25.226372670896001</v>
      </c>
      <c r="AP36" s="5">
        <f>5.01297777168764^2</f>
        <v>25.129946139434377</v>
      </c>
      <c r="AQ36" s="4">
        <v>25.3040550803508</v>
      </c>
      <c r="AR36" s="5">
        <f>5.03178630107228^2</f>
        <v>25.318873379658662</v>
      </c>
      <c r="AS36" s="4">
        <v>25.282728840243699</v>
      </c>
      <c r="AT36" s="4">
        <v>25.3930062580244</v>
      </c>
      <c r="AU36" s="4">
        <v>25.390928023172599</v>
      </c>
      <c r="AV36" s="1"/>
      <c r="AW36" s="1"/>
      <c r="AX36" s="4">
        <v>43.8559700402785</v>
      </c>
      <c r="AY36" s="4">
        <v>47.844485399853198</v>
      </c>
      <c r="AZ36" s="4">
        <v>47.792035192703601</v>
      </c>
      <c r="BA36" s="4">
        <v>45.699317270124197</v>
      </c>
      <c r="BB36" s="4">
        <v>52.325150699410898</v>
      </c>
      <c r="BC36" s="4">
        <v>52.327734989364899</v>
      </c>
      <c r="BD36" s="4">
        <v>42.4177215750708</v>
      </c>
      <c r="BE36" s="4">
        <v>49.657008181972998</v>
      </c>
      <c r="BF36" s="4">
        <v>51.2089908203127</v>
      </c>
      <c r="BG36" s="4">
        <v>42.240831780290797</v>
      </c>
      <c r="BH36" s="4">
        <v>51.667814869888197</v>
      </c>
      <c r="BI36" s="4">
        <v>45.531867141710897</v>
      </c>
      <c r="BJ36" s="4">
        <v>42.474054259099603</v>
      </c>
      <c r="BK36" s="4">
        <v>51.741254560884599</v>
      </c>
      <c r="BL36" s="4">
        <v>45.372702061224999</v>
      </c>
      <c r="BM36" s="4">
        <v>48.9087705017484</v>
      </c>
      <c r="BN36" s="4">
        <v>42.0793706606649</v>
      </c>
      <c r="BO36" s="4">
        <v>44.0859428025068</v>
      </c>
      <c r="BP36" s="4">
        <v>45.049553582883</v>
      </c>
      <c r="BQ36" s="4">
        <v>46.786554146193303</v>
      </c>
      <c r="BR36" s="4">
        <v>52.541169407337598</v>
      </c>
      <c r="BS36" s="1"/>
      <c r="BT36" s="4">
        <v>32.772206270165299</v>
      </c>
      <c r="BU36" s="9">
        <v>50.203051872341703</v>
      </c>
      <c r="BV36" s="9">
        <v>43.204714791719802</v>
      </c>
      <c r="BW36" s="9">
        <v>38.160559986312897</v>
      </c>
      <c r="BX36" s="9">
        <v>48.788226812939001</v>
      </c>
      <c r="BY36" s="9">
        <v>54.055512985558003</v>
      </c>
      <c r="BZ36" s="9">
        <v>52.583851903393899</v>
      </c>
      <c r="CA36" s="9">
        <v>47.696814272227797</v>
      </c>
      <c r="CB36" s="9">
        <v>38.962070010853402</v>
      </c>
      <c r="CC36" s="9">
        <v>46.671947226370001</v>
      </c>
      <c r="CD36" s="9">
        <v>31.519806746740699</v>
      </c>
      <c r="CE36" s="9">
        <v>30.863273639206099</v>
      </c>
      <c r="CF36" s="9">
        <v>42.661511931499803</v>
      </c>
      <c r="CG36" s="9">
        <v>64.073650176421197</v>
      </c>
      <c r="CH36" s="9">
        <v>43.085121533788403</v>
      </c>
      <c r="CI36" s="9">
        <v>60.571330647578598</v>
      </c>
      <c r="CJ36" s="9">
        <v>62.4845478079421</v>
      </c>
      <c r="CK36" s="9">
        <v>35.172078881698901</v>
      </c>
      <c r="CL36" s="9">
        <v>37.961170082073501</v>
      </c>
      <c r="CM36" s="9">
        <v>29.1579471060397</v>
      </c>
      <c r="CN36" s="9">
        <v>43.411328744066097</v>
      </c>
    </row>
    <row r="37" spans="1:92" ht="14.25" customHeight="1" x14ac:dyDescent="0.3">
      <c r="A37" s="2" t="s">
        <v>31</v>
      </c>
      <c r="B37" s="1"/>
      <c r="C37" s="1"/>
      <c r="D37" s="2">
        <v>34.667743307829703</v>
      </c>
      <c r="E37" s="2">
        <v>33.183446931227699</v>
      </c>
      <c r="F37" s="2">
        <v>35.647479060953899</v>
      </c>
      <c r="G37" s="2">
        <v>37.596289127382398</v>
      </c>
      <c r="H37" s="2">
        <v>36.961499630078599</v>
      </c>
      <c r="I37" s="2">
        <v>36.908406798889501</v>
      </c>
      <c r="J37" s="2">
        <v>38.242909349485103</v>
      </c>
      <c r="K37" s="2">
        <v>36.166932902979703</v>
      </c>
      <c r="L37" s="2">
        <v>38.540333757974899</v>
      </c>
      <c r="M37" s="2">
        <v>37.260735793247001</v>
      </c>
      <c r="N37" s="2">
        <v>36.033808559912202</v>
      </c>
      <c r="O37" s="2">
        <v>37.6636984601964</v>
      </c>
      <c r="P37" s="2">
        <v>35.107301663851601</v>
      </c>
      <c r="Q37" s="2">
        <v>35.553051534412901</v>
      </c>
      <c r="R37" s="2">
        <v>35.662757102656002</v>
      </c>
      <c r="S37" s="2">
        <v>34.652757737189397</v>
      </c>
      <c r="T37" s="2">
        <v>35.2571325037012</v>
      </c>
      <c r="U37" s="2">
        <v>33.975942001899</v>
      </c>
      <c r="V37" s="2">
        <v>33.173396907677997</v>
      </c>
      <c r="W37" s="2">
        <v>33.736915510499998</v>
      </c>
      <c r="X37" s="2">
        <v>34.155063535311498</v>
      </c>
      <c r="Y37" s="1"/>
      <c r="Z37" s="1"/>
      <c r="AA37" s="2">
        <v>26.2739372953037</v>
      </c>
      <c r="AB37" s="8">
        <v>26.5084235825849</v>
      </c>
      <c r="AC37" s="4">
        <v>26.440655028932198</v>
      </c>
      <c r="AD37" s="4">
        <v>26.461702242590501</v>
      </c>
      <c r="AE37" s="4">
        <v>26.430513432959</v>
      </c>
      <c r="AF37" s="4">
        <v>26.452759903329799</v>
      </c>
      <c r="AG37" s="5">
        <f>5.14162693531213^2</f>
        <v>26.436327541927209</v>
      </c>
      <c r="AH37" s="4">
        <v>26.586833710075599</v>
      </c>
      <c r="AI37" s="5">
        <f>5.11752463582815^2</f>
        <v>26.189058398308035</v>
      </c>
      <c r="AJ37" s="5">
        <v>26.130529369029698</v>
      </c>
      <c r="AK37" s="4">
        <v>26.509468371231399</v>
      </c>
      <c r="AL37" s="4">
        <v>26.532470095021999</v>
      </c>
      <c r="AM37" s="4">
        <v>26.3787001313468</v>
      </c>
      <c r="AN37" s="5">
        <f>5.14536632747931^2</f>
        <v>26.474794643957928</v>
      </c>
      <c r="AO37" s="4">
        <v>26.572634383688101</v>
      </c>
      <c r="AP37" s="5">
        <f>5.14770262938504^2</f>
        <v>26.498842360577655</v>
      </c>
      <c r="AQ37" s="4">
        <v>26.630218236583499</v>
      </c>
      <c r="AR37" s="5">
        <f>5.15934664075148^2</f>
        <v>26.618857759433578</v>
      </c>
      <c r="AS37" s="4">
        <v>26.606564660108798</v>
      </c>
      <c r="AT37" s="4">
        <v>26.635647341437</v>
      </c>
      <c r="AU37" s="4">
        <v>26.626638494899499</v>
      </c>
      <c r="AV37" s="1"/>
      <c r="AW37" s="1"/>
      <c r="AX37" s="4">
        <v>37.911436646877704</v>
      </c>
      <c r="AY37" s="4">
        <v>43.989940910233599</v>
      </c>
      <c r="AZ37" s="4">
        <v>43.003599987499598</v>
      </c>
      <c r="BA37" s="4">
        <v>40.651337679542998</v>
      </c>
      <c r="BB37" s="4">
        <v>47.923446324435503</v>
      </c>
      <c r="BC37" s="4">
        <v>47.967434429928701</v>
      </c>
      <c r="BD37" s="4">
        <v>37.979857310934698</v>
      </c>
      <c r="BE37" s="4">
        <v>45.776903911906302</v>
      </c>
      <c r="BF37" s="4">
        <v>46.238115228648297</v>
      </c>
      <c r="BG37" s="4">
        <v>39.023739126389998</v>
      </c>
      <c r="BH37" s="4">
        <v>50.994180939729397</v>
      </c>
      <c r="BI37" s="4">
        <v>41.369985714594698</v>
      </c>
      <c r="BJ37" s="4">
        <v>37.775466430919998</v>
      </c>
      <c r="BK37" s="4">
        <v>48.1693683558129</v>
      </c>
      <c r="BL37" s="4">
        <v>40.977592460464699</v>
      </c>
      <c r="BM37" s="4">
        <v>44.170971129036097</v>
      </c>
      <c r="BN37" s="4">
        <v>37.885890881177097</v>
      </c>
      <c r="BO37" s="4">
        <v>38.928670709464399</v>
      </c>
      <c r="BP37" s="4">
        <v>40.921708470063002</v>
      </c>
      <c r="BQ37" s="4">
        <v>41.708172836426897</v>
      </c>
      <c r="BR37" s="4">
        <v>48.238988646903202</v>
      </c>
      <c r="BS37" s="1"/>
      <c r="BT37" s="4">
        <v>30.294870409207</v>
      </c>
      <c r="BU37" s="9">
        <v>62.522793070010202</v>
      </c>
      <c r="BV37" s="9">
        <v>54.5453417332212</v>
      </c>
      <c r="BW37" s="9">
        <v>47.358226185461398</v>
      </c>
      <c r="BX37" s="9">
        <v>63.892414456275198</v>
      </c>
      <c r="BY37" s="9">
        <v>62.838114074370203</v>
      </c>
      <c r="BZ37" s="9">
        <v>63.363464571053299</v>
      </c>
      <c r="CA37" s="9">
        <v>58.823772473135598</v>
      </c>
      <c r="CB37" s="9">
        <v>49.510432110324601</v>
      </c>
      <c r="CC37" s="9">
        <v>58.632030712335599</v>
      </c>
      <c r="CD37" s="9">
        <v>36.858894023254301</v>
      </c>
      <c r="CE37" s="9">
        <v>33.136767930042197</v>
      </c>
      <c r="CF37" s="9">
        <v>54.264759782566898</v>
      </c>
      <c r="CG37" s="9">
        <v>75.427975606236501</v>
      </c>
      <c r="CH37" s="9">
        <v>57.8715157946787</v>
      </c>
      <c r="CI37" s="9">
        <v>77.781239427404202</v>
      </c>
      <c r="CJ37" s="9">
        <v>71.877186736544402</v>
      </c>
      <c r="CK37" s="9">
        <v>47.989707814212501</v>
      </c>
      <c r="CL37" s="9">
        <v>47.480545732982499</v>
      </c>
      <c r="CM37" s="9">
        <v>36.370811561583402</v>
      </c>
      <c r="CN37" s="9">
        <v>53.187802924594102</v>
      </c>
    </row>
    <row r="38" spans="1:92" ht="14.25" customHeight="1" x14ac:dyDescent="0.3">
      <c r="A38" s="2" t="s">
        <v>32</v>
      </c>
      <c r="B38" s="1"/>
      <c r="C38" s="1"/>
      <c r="D38" s="2">
        <v>36.368430870451498</v>
      </c>
      <c r="E38" s="2">
        <v>35.214780686306803</v>
      </c>
      <c r="F38" s="2">
        <v>37.885810759554701</v>
      </c>
      <c r="G38" s="2">
        <v>39.398849610031597</v>
      </c>
      <c r="H38" s="2">
        <v>39.5858051468648</v>
      </c>
      <c r="I38" s="2">
        <v>39.285712084021696</v>
      </c>
      <c r="J38" s="2">
        <v>39.083519439870599</v>
      </c>
      <c r="K38" s="2">
        <v>36.382502155566101</v>
      </c>
      <c r="L38" s="2">
        <v>39.826674624345003</v>
      </c>
      <c r="M38" s="2">
        <v>38.435334240776598</v>
      </c>
      <c r="N38" s="2">
        <v>36.751214881715498</v>
      </c>
      <c r="O38" s="2">
        <v>36.421994457089902</v>
      </c>
      <c r="P38" s="2">
        <v>35.767518892094301</v>
      </c>
      <c r="Q38" s="2">
        <v>35.953438777770998</v>
      </c>
      <c r="R38" s="2">
        <v>37.094924601708101</v>
      </c>
      <c r="S38" s="2">
        <v>35.004237651341498</v>
      </c>
      <c r="T38" s="2">
        <v>36.464202664836201</v>
      </c>
      <c r="U38" s="2">
        <v>34.8212723752928</v>
      </c>
      <c r="V38" s="2">
        <v>33.8196378636313</v>
      </c>
      <c r="W38" s="2">
        <v>34.186244508716698</v>
      </c>
      <c r="X38" s="2">
        <v>34.475008958454701</v>
      </c>
      <c r="Y38" s="1"/>
      <c r="Z38" s="1"/>
      <c r="AA38" s="2">
        <v>27.5941289325432</v>
      </c>
      <c r="AB38" s="8">
        <v>27.835141391539199</v>
      </c>
      <c r="AC38" s="4">
        <v>27.645881042334199</v>
      </c>
      <c r="AD38" s="4">
        <v>27.713176504127599</v>
      </c>
      <c r="AE38" s="4">
        <v>27.706554735091501</v>
      </c>
      <c r="AF38" s="4">
        <v>27.780943025574199</v>
      </c>
      <c r="AG38" s="5">
        <f>5.27175216425992^2</f>
        <v>27.791370881379148</v>
      </c>
      <c r="AH38" s="4">
        <v>27.8350734550854</v>
      </c>
      <c r="AI38" s="5">
        <f>5.23686944975897^2</f>
        <v>27.424801633818817</v>
      </c>
      <c r="AJ38" s="5">
        <v>27.3775689429796</v>
      </c>
      <c r="AK38" s="4">
        <v>27.773186271237201</v>
      </c>
      <c r="AL38" s="4">
        <v>27.819057885731901</v>
      </c>
      <c r="AM38" s="4">
        <v>27.718439487358999</v>
      </c>
      <c r="AN38" s="5">
        <f>5.27113856539013^2</f>
        <v>27.784901775543116</v>
      </c>
      <c r="AO38" s="4">
        <v>27.774401271966902</v>
      </c>
      <c r="AP38" s="5">
        <f>5.27237899800082^2</f>
        <v>27.797980298560134</v>
      </c>
      <c r="AQ38" s="4">
        <v>27.911604988108099</v>
      </c>
      <c r="AR38" s="5">
        <f>5.27832855053186^2</f>
        <v>27.860752287359769</v>
      </c>
      <c r="AS38" s="4">
        <v>27.8662554211719</v>
      </c>
      <c r="AT38" s="4">
        <v>27.935629223922898</v>
      </c>
      <c r="AU38" s="4">
        <v>27.945470301640299</v>
      </c>
      <c r="AV38" s="1"/>
      <c r="AW38" s="1"/>
      <c r="AX38" s="4">
        <v>43.095475171766502</v>
      </c>
      <c r="AY38" s="4">
        <v>48.433442406758097</v>
      </c>
      <c r="AZ38" s="4">
        <v>47.898115858883997</v>
      </c>
      <c r="BA38" s="4">
        <v>45.905561751590902</v>
      </c>
      <c r="BB38" s="4">
        <v>52.527926597108198</v>
      </c>
      <c r="BC38" s="4">
        <v>52.809590413618601</v>
      </c>
      <c r="BD38" s="4">
        <v>43.060281148577197</v>
      </c>
      <c r="BE38" s="4">
        <v>50.581313951827397</v>
      </c>
      <c r="BF38" s="4">
        <v>50.828915452726903</v>
      </c>
      <c r="BG38" s="4">
        <v>43.739039364821799</v>
      </c>
      <c r="BH38" s="4">
        <v>51.5738279580548</v>
      </c>
      <c r="BI38" s="4">
        <v>46.522342535377803</v>
      </c>
      <c r="BJ38" s="4">
        <v>43.071343506666103</v>
      </c>
      <c r="BK38" s="4">
        <v>52.967855503678102</v>
      </c>
      <c r="BL38" s="4">
        <v>46.274642034300904</v>
      </c>
      <c r="BM38" s="4">
        <v>49.851184442400204</v>
      </c>
      <c r="BN38" s="4">
        <v>42.725584279219497</v>
      </c>
      <c r="BO38" s="4">
        <v>44.335472283051701</v>
      </c>
      <c r="BP38" s="4">
        <v>45.821403398384703</v>
      </c>
      <c r="BQ38" s="4">
        <v>47.079424336252004</v>
      </c>
      <c r="BR38" s="4">
        <v>53.051278245524401</v>
      </c>
      <c r="BS38" s="1"/>
      <c r="BT38" s="4">
        <v>30.6976149684115</v>
      </c>
      <c r="BU38" s="9">
        <v>59.116270926396403</v>
      </c>
      <c r="BV38" s="9">
        <v>55.250597077110498</v>
      </c>
      <c r="BW38" s="9">
        <v>47.242833644297697</v>
      </c>
      <c r="BX38" s="9">
        <v>60.007786893899301</v>
      </c>
      <c r="BY38" s="9">
        <v>59.149622902490698</v>
      </c>
      <c r="BZ38" s="9">
        <v>61.207355817229796</v>
      </c>
      <c r="CA38" s="9">
        <v>58.305136281956202</v>
      </c>
      <c r="CB38" s="9">
        <v>48.500459335732003</v>
      </c>
      <c r="CC38" s="9">
        <v>56.236171212416799</v>
      </c>
      <c r="CD38" s="9">
        <v>35.900629148459899</v>
      </c>
      <c r="CE38" s="9">
        <v>32.445778919011502</v>
      </c>
      <c r="CF38" s="9">
        <v>50.516282078928</v>
      </c>
      <c r="CG38" s="9">
        <v>73.174185148929396</v>
      </c>
      <c r="CH38" s="9">
        <v>54.481488181482597</v>
      </c>
      <c r="CI38" s="9">
        <v>72.542633861418295</v>
      </c>
      <c r="CJ38" s="9">
        <v>67.937111719752195</v>
      </c>
      <c r="CK38" s="9">
        <v>43.8036333340388</v>
      </c>
      <c r="CL38" s="9">
        <v>45.200238466042897</v>
      </c>
      <c r="CM38" s="9">
        <v>35.077636870225199</v>
      </c>
      <c r="CN38" s="9">
        <v>51.411539239455102</v>
      </c>
    </row>
    <row r="39" spans="1:92" ht="14.25" customHeight="1" x14ac:dyDescent="0.3">
      <c r="A39" s="2" t="s">
        <v>33</v>
      </c>
      <c r="B39" s="1"/>
      <c r="C39" s="1"/>
      <c r="D39" s="2">
        <v>37.111132450600103</v>
      </c>
      <c r="E39" s="2">
        <v>36.281409977560401</v>
      </c>
      <c r="F39" s="2">
        <v>41.041541206181698</v>
      </c>
      <c r="G39" s="2">
        <v>39.695271603330703</v>
      </c>
      <c r="H39" s="2">
        <v>38.192463774112497</v>
      </c>
      <c r="I39" s="2">
        <v>39.217575303137103</v>
      </c>
      <c r="J39" s="2">
        <v>39.975278123048597</v>
      </c>
      <c r="K39" s="2">
        <v>36.936730184083999</v>
      </c>
      <c r="L39" s="2">
        <v>38.692557181795102</v>
      </c>
      <c r="M39" s="2">
        <v>39.837008287933301</v>
      </c>
      <c r="N39" s="2">
        <v>37.772717190194697</v>
      </c>
      <c r="O39" s="2">
        <v>39.690691390614901</v>
      </c>
      <c r="P39" s="2">
        <v>39.437010571584501</v>
      </c>
      <c r="Q39" s="2">
        <v>38.3864794958481</v>
      </c>
      <c r="R39" s="2">
        <v>38.384554037083703</v>
      </c>
      <c r="S39" s="2">
        <v>38.203044998490199</v>
      </c>
      <c r="T39" s="2">
        <v>37.059867355570198</v>
      </c>
      <c r="U39" s="2">
        <v>35.886530643633101</v>
      </c>
      <c r="V39" s="2">
        <v>36.273622434870902</v>
      </c>
      <c r="W39" s="2">
        <v>36.004678118667201</v>
      </c>
      <c r="X39" s="2">
        <v>35.515337327885099</v>
      </c>
      <c r="Y39" s="1"/>
      <c r="Z39" s="1"/>
      <c r="AA39" s="2">
        <v>28.785704208049399</v>
      </c>
      <c r="AB39" s="8">
        <v>29.038954586682799</v>
      </c>
      <c r="AC39" s="4">
        <v>28.926714425440402</v>
      </c>
      <c r="AD39" s="4">
        <v>28.9828164105854</v>
      </c>
      <c r="AE39" s="4">
        <v>28.974473352343999</v>
      </c>
      <c r="AF39" s="4">
        <v>29.054346194227801</v>
      </c>
      <c r="AG39" s="5">
        <f>5.39640158501767^2</f>
        <v>29.121150066781219</v>
      </c>
      <c r="AH39" s="4">
        <v>29.160986989046801</v>
      </c>
      <c r="AI39" s="5">
        <f>5.35974136850543^2</f>
        <v>28.726827537268463</v>
      </c>
      <c r="AJ39" s="5">
        <v>28.6954123851324</v>
      </c>
      <c r="AK39" s="4">
        <v>29.093255982282301</v>
      </c>
      <c r="AL39" s="4">
        <v>29.0708706142726</v>
      </c>
      <c r="AM39" s="4">
        <v>29.0149874048215</v>
      </c>
      <c r="AN39" s="5">
        <f>5.39813258664409^2</f>
        <v>29.139835422988813</v>
      </c>
      <c r="AO39" s="4">
        <v>29.060137182708502</v>
      </c>
      <c r="AP39" s="5">
        <f>5.39599497054783^2</f>
        <v>29.116761722177472</v>
      </c>
      <c r="AQ39" s="4">
        <v>29.1450275663145</v>
      </c>
      <c r="AR39" s="5">
        <f>5.39356674453292^2</f>
        <v>29.090562227731436</v>
      </c>
      <c r="AS39" s="4">
        <v>29.096328548411801</v>
      </c>
      <c r="AT39" s="4">
        <v>29.1420926486865</v>
      </c>
      <c r="AU39" s="4">
        <v>29.168546667250201</v>
      </c>
      <c r="AV39" s="1"/>
      <c r="AW39" s="1"/>
      <c r="AX39" s="4">
        <v>46.673907841746697</v>
      </c>
      <c r="AY39" s="4">
        <v>51.252744029513202</v>
      </c>
      <c r="AZ39" s="4">
        <v>50.871257240652497</v>
      </c>
      <c r="BA39" s="4">
        <v>48.8833836009374</v>
      </c>
      <c r="BB39" s="4">
        <v>55.945302380414198</v>
      </c>
      <c r="BC39" s="4">
        <v>56.333118346046199</v>
      </c>
      <c r="BD39" s="4">
        <v>46.231234843729098</v>
      </c>
      <c r="BE39" s="4">
        <v>53.331450995727401</v>
      </c>
      <c r="BF39" s="4">
        <v>53.985049055108497</v>
      </c>
      <c r="BG39" s="4">
        <v>46.443105094519403</v>
      </c>
      <c r="BH39" s="4">
        <v>51.271347686220103</v>
      </c>
      <c r="BI39" s="4">
        <v>49.492838214687403</v>
      </c>
      <c r="BJ39" s="4">
        <v>45.578004316221303</v>
      </c>
      <c r="BK39" s="4">
        <v>55.995830559759398</v>
      </c>
      <c r="BL39" s="4">
        <v>49.925626452961303</v>
      </c>
      <c r="BM39" s="4">
        <v>53.186527974059402</v>
      </c>
      <c r="BN39" s="4">
        <v>45.626802767061598</v>
      </c>
      <c r="BO39" s="4">
        <v>47.4196302366325</v>
      </c>
      <c r="BP39" s="4">
        <v>49.017934223828298</v>
      </c>
      <c r="BQ39" s="4">
        <v>50.101664401476398</v>
      </c>
      <c r="BR39" s="4">
        <v>55.845942283086501</v>
      </c>
      <c r="BS39" s="1"/>
      <c r="BT39" s="4">
        <v>36.192385859836101</v>
      </c>
      <c r="BU39" s="9">
        <v>56.255478519427903</v>
      </c>
      <c r="BV39" s="9">
        <v>50.734338424186703</v>
      </c>
      <c r="BW39" s="9">
        <v>46.049307813264797</v>
      </c>
      <c r="BX39" s="9">
        <v>57.867094295617498</v>
      </c>
      <c r="BY39" s="9">
        <v>57.563683089534102</v>
      </c>
      <c r="BZ39" s="9">
        <v>56.188569735857399</v>
      </c>
      <c r="CA39" s="9">
        <v>54.838618682950703</v>
      </c>
      <c r="CB39" s="9">
        <v>44.7254551021894</v>
      </c>
      <c r="CC39" s="9">
        <v>53.004505116544998</v>
      </c>
      <c r="CD39" s="9">
        <v>34.963535683214502</v>
      </c>
      <c r="CE39" s="9">
        <v>33.008478756044198</v>
      </c>
      <c r="CF39" s="9">
        <v>46.869858768571</v>
      </c>
      <c r="CG39" s="9">
        <v>71.202362191124294</v>
      </c>
      <c r="CH39" s="9">
        <v>49.980692187558297</v>
      </c>
      <c r="CI39" s="9">
        <v>65.6100303575449</v>
      </c>
      <c r="CJ39" s="9">
        <v>66.555362895705898</v>
      </c>
      <c r="CK39" s="9">
        <v>41.5027934301336</v>
      </c>
      <c r="CL39" s="9">
        <v>43.336900997437397</v>
      </c>
      <c r="CM39" s="9">
        <v>32.847738579780902</v>
      </c>
      <c r="CN39" s="9">
        <v>48.358187001588597</v>
      </c>
    </row>
    <row r="40" spans="1:92" ht="14.25" customHeight="1" x14ac:dyDescent="0.3">
      <c r="A40" s="2" t="s">
        <v>34</v>
      </c>
      <c r="B40" s="1"/>
      <c r="C40" s="1"/>
      <c r="D40" s="2">
        <v>36.824919595926403</v>
      </c>
      <c r="E40" s="2">
        <v>35.698242462138097</v>
      </c>
      <c r="F40" s="2">
        <v>39.624265032867498</v>
      </c>
      <c r="G40" s="2">
        <v>40.3392965094204</v>
      </c>
      <c r="H40" s="2">
        <v>38.386908917002998</v>
      </c>
      <c r="I40" s="2">
        <v>39.23112208781</v>
      </c>
      <c r="J40" s="2">
        <v>41.801201407897899</v>
      </c>
      <c r="K40" s="2">
        <v>38.658432084520499</v>
      </c>
      <c r="L40" s="2">
        <v>37.981490215124502</v>
      </c>
      <c r="M40" s="2">
        <v>41.579474811736802</v>
      </c>
      <c r="N40" s="2">
        <v>38.425117102429901</v>
      </c>
      <c r="O40" s="2">
        <v>38.400531512986298</v>
      </c>
      <c r="P40" s="2">
        <v>38.528488645003101</v>
      </c>
      <c r="Q40" s="2">
        <v>35.520926528396203</v>
      </c>
      <c r="R40" s="2">
        <v>40.007859633451602</v>
      </c>
      <c r="S40" s="2">
        <v>39.1169468109062</v>
      </c>
      <c r="T40" s="2">
        <v>38.052261755873502</v>
      </c>
      <c r="U40" s="2">
        <v>36.762797896016899</v>
      </c>
      <c r="V40" s="2">
        <v>36.549996214623398</v>
      </c>
      <c r="W40" s="2">
        <v>37.110867645987298</v>
      </c>
      <c r="X40" s="2">
        <v>37.048209218190401</v>
      </c>
      <c r="Y40" s="1"/>
      <c r="Z40" s="1"/>
      <c r="AA40" s="3">
        <v>27.961149286047998</v>
      </c>
      <c r="AB40" s="8">
        <v>28.228431099481401</v>
      </c>
      <c r="AC40" s="4">
        <v>28.0840577128589</v>
      </c>
      <c r="AD40" s="4">
        <v>28.160974778508301</v>
      </c>
      <c r="AE40" s="4">
        <v>28.217476788751799</v>
      </c>
      <c r="AF40" s="4">
        <v>28.293105036819501</v>
      </c>
      <c r="AG40" s="5">
        <f>5.32430890479824^2</f>
        <v>28.348265313713835</v>
      </c>
      <c r="AH40" s="4">
        <v>28.364453587365599</v>
      </c>
      <c r="AI40" s="5">
        <f>5.28943365531183^2</f>
        <v>27.978108393945472</v>
      </c>
      <c r="AJ40" s="4">
        <v>28.012521920372301</v>
      </c>
      <c r="AK40" s="4">
        <v>28.397794983023001</v>
      </c>
      <c r="AL40" s="4">
        <v>28.3505316606783</v>
      </c>
      <c r="AM40" s="4">
        <v>28.304685202556701</v>
      </c>
      <c r="AN40" s="5">
        <f>5.32824943986555^2</f>
        <v>28.390242093427545</v>
      </c>
      <c r="AO40" s="4">
        <v>28.237474231885699</v>
      </c>
      <c r="AP40" s="5">
        <f>5.32861838185116^2</f>
        <v>28.394173859402077</v>
      </c>
      <c r="AQ40" s="4">
        <v>28.402206627310601</v>
      </c>
      <c r="AR40" s="5">
        <f>5.32421816250109^2</f>
        <v>28.347299041906485</v>
      </c>
      <c r="AS40" s="4">
        <v>28.370993390141901</v>
      </c>
      <c r="AT40" s="4">
        <v>28.351881113241401</v>
      </c>
      <c r="AU40" s="4">
        <v>28.422537485297099</v>
      </c>
      <c r="AV40" s="1"/>
      <c r="AW40" s="1"/>
      <c r="AX40" s="4">
        <v>45.930953248717202</v>
      </c>
      <c r="AY40" s="4">
        <v>51.120137470102399</v>
      </c>
      <c r="AZ40" s="4">
        <v>50.738352051966999</v>
      </c>
      <c r="BA40" s="4">
        <v>48.7903091508974</v>
      </c>
      <c r="BB40" s="4">
        <v>55.389309977836596</v>
      </c>
      <c r="BC40" s="4">
        <v>56.994733618927299</v>
      </c>
      <c r="BD40" s="4">
        <v>45.705597025564103</v>
      </c>
      <c r="BE40" s="4">
        <v>52.799168914723403</v>
      </c>
      <c r="BF40" s="4">
        <v>52.952005955984397</v>
      </c>
      <c r="BG40" s="4">
        <v>46.324454991784798</v>
      </c>
      <c r="BH40" s="4">
        <v>52.842837157789397</v>
      </c>
      <c r="BI40" s="4">
        <v>48.851373257880397</v>
      </c>
      <c r="BJ40" s="4">
        <v>44.823857241797697</v>
      </c>
      <c r="BK40" s="4">
        <v>55.233023280630803</v>
      </c>
      <c r="BL40" s="4">
        <v>49.222360020196803</v>
      </c>
      <c r="BM40" s="4">
        <v>52.086660818580697</v>
      </c>
      <c r="BN40" s="4">
        <v>45.097961595333601</v>
      </c>
      <c r="BO40" s="4">
        <v>46.388234805969901</v>
      </c>
      <c r="BP40" s="4">
        <v>48.356271827500699</v>
      </c>
      <c r="BQ40" s="4">
        <v>49.223480920651198</v>
      </c>
      <c r="BR40" s="4">
        <v>55.960985098981197</v>
      </c>
      <c r="BS40" s="1"/>
      <c r="BT40" s="4">
        <v>36.236729253351001</v>
      </c>
      <c r="BU40" s="9">
        <v>55.597341963798598</v>
      </c>
      <c r="BV40" s="9">
        <v>51.211301469281999</v>
      </c>
      <c r="BW40" s="9">
        <v>42.621166891258603</v>
      </c>
      <c r="BX40" s="9">
        <v>59.412697206602097</v>
      </c>
      <c r="BY40" s="9">
        <v>56.827658643676102</v>
      </c>
      <c r="BZ40" s="9">
        <v>60.392159223048701</v>
      </c>
      <c r="CA40" s="9">
        <v>54.206481803648401</v>
      </c>
      <c r="CB40" s="9">
        <v>43.178792630409703</v>
      </c>
      <c r="CC40" s="9">
        <v>49.252917842469003</v>
      </c>
      <c r="CD40" s="9">
        <v>34.014790560273603</v>
      </c>
      <c r="CE40" s="9">
        <v>31.958990595496601</v>
      </c>
      <c r="CF40" s="9">
        <v>46.4579237567836</v>
      </c>
      <c r="CG40" s="9">
        <v>68.269459543495898</v>
      </c>
      <c r="CH40" s="9">
        <v>51.412315763200901</v>
      </c>
      <c r="CI40" s="9">
        <v>69.836352005192495</v>
      </c>
      <c r="CJ40" s="9">
        <v>65.838814940316993</v>
      </c>
      <c r="CK40" s="9">
        <v>41.739541900889897</v>
      </c>
      <c r="CL40" s="9">
        <v>43.7021040955687</v>
      </c>
      <c r="CM40" s="9">
        <v>33.2276238906787</v>
      </c>
      <c r="CN40" s="9">
        <v>49.398241196375402</v>
      </c>
    </row>
    <row r="41" spans="1:92" ht="14.25" customHeight="1" x14ac:dyDescent="0.3">
      <c r="A41" s="2" t="s">
        <v>35</v>
      </c>
      <c r="B41" s="1"/>
      <c r="C41" s="1"/>
      <c r="D41" s="2">
        <v>39.357920732280498</v>
      </c>
      <c r="E41" s="2">
        <v>37.779094234858498</v>
      </c>
      <c r="F41" s="2">
        <v>40.702523595619297</v>
      </c>
      <c r="G41" s="2">
        <v>39.275528714071299</v>
      </c>
      <c r="H41" s="2">
        <v>37.952282978074003</v>
      </c>
      <c r="I41" s="2">
        <v>39.045686200600102</v>
      </c>
      <c r="J41" s="2">
        <v>43.357261747882298</v>
      </c>
      <c r="K41" s="2">
        <v>39.726711840442903</v>
      </c>
      <c r="L41" s="2">
        <v>40.730511650914799</v>
      </c>
      <c r="M41" s="2">
        <v>39.882104348260597</v>
      </c>
      <c r="N41" s="2">
        <v>40.141735117303298</v>
      </c>
      <c r="O41" s="2">
        <v>41.007923863524297</v>
      </c>
      <c r="P41" s="2">
        <v>40.301327052079998</v>
      </c>
      <c r="Q41" s="2">
        <v>37.702162159588198</v>
      </c>
      <c r="R41" s="2">
        <v>39.794913277100797</v>
      </c>
      <c r="S41" s="2">
        <v>39.500821177034901</v>
      </c>
      <c r="T41" s="2">
        <v>39.427508834279301</v>
      </c>
      <c r="U41" s="2">
        <v>38.565438521676001</v>
      </c>
      <c r="V41" s="2">
        <v>38.518062745083</v>
      </c>
      <c r="W41" s="2">
        <v>37.5315377825791</v>
      </c>
      <c r="X41" s="2">
        <v>37.657745023335202</v>
      </c>
      <c r="Y41" s="1"/>
      <c r="Z41" s="1"/>
      <c r="AA41" s="2">
        <v>29.8488769175556</v>
      </c>
      <c r="AB41" s="8">
        <v>30.1197497183156</v>
      </c>
      <c r="AC41" s="4">
        <v>29.991822233567</v>
      </c>
      <c r="AD41" s="4">
        <v>30.016975104607099</v>
      </c>
      <c r="AE41" s="4">
        <v>30.097378287806499</v>
      </c>
      <c r="AF41" s="4">
        <v>30.147841656370701</v>
      </c>
      <c r="AG41" s="5">
        <f>5.49441676097986^2</f>
        <v>30.188615543336415</v>
      </c>
      <c r="AH41" s="4">
        <v>30.205985185015901</v>
      </c>
      <c r="AI41" s="5">
        <f>5.46241624111876^2</f>
        <v>29.837991191238</v>
      </c>
      <c r="AJ41" s="5">
        <v>29.829894082845701</v>
      </c>
      <c r="AK41" s="4">
        <v>30.303741478526401</v>
      </c>
      <c r="AL41" s="4">
        <v>30.198905820650399</v>
      </c>
      <c r="AM41" s="4">
        <v>30.187255751623201</v>
      </c>
      <c r="AN41" s="5">
        <f>5.50174160485881^2</f>
        <v>30.269160686634397</v>
      </c>
      <c r="AO41" s="4">
        <v>30.093529667882098</v>
      </c>
      <c r="AP41" s="5">
        <f>5.50039480195246^2</f>
        <v>30.25434297734564</v>
      </c>
      <c r="AQ41" s="4">
        <v>30.2264828352316</v>
      </c>
      <c r="AR41" s="5">
        <f>5.49465532516709^2</f>
        <v>30.191237142387063</v>
      </c>
      <c r="AS41" s="4">
        <v>30.235174124993801</v>
      </c>
      <c r="AT41" s="4">
        <v>30.195662974708402</v>
      </c>
      <c r="AU41" s="4">
        <v>30.267747461373698</v>
      </c>
      <c r="AV41" s="1"/>
      <c r="AW41" s="1"/>
      <c r="AX41" s="4">
        <v>45.645655306950502</v>
      </c>
      <c r="AY41" s="4">
        <v>51.503483202423503</v>
      </c>
      <c r="AZ41" s="4">
        <v>50.801298683229597</v>
      </c>
      <c r="BA41" s="4">
        <v>48.841774692743897</v>
      </c>
      <c r="BB41" s="4">
        <v>56.242636919195697</v>
      </c>
      <c r="BC41" s="4">
        <v>56.6470405960916</v>
      </c>
      <c r="BD41" s="4">
        <v>46.213748818126398</v>
      </c>
      <c r="BE41" s="4">
        <v>53.640980618563901</v>
      </c>
      <c r="BF41" s="4">
        <v>53.882193699028001</v>
      </c>
      <c r="BG41" s="4">
        <v>46.7981216377162</v>
      </c>
      <c r="BH41" s="4">
        <v>56.637092338785699</v>
      </c>
      <c r="BI41" s="4">
        <v>49.553760833428299</v>
      </c>
      <c r="BJ41" s="4">
        <v>45.326157703597403</v>
      </c>
      <c r="BK41" s="4">
        <v>55.635399899983</v>
      </c>
      <c r="BL41" s="4">
        <v>49.690114942443103</v>
      </c>
      <c r="BM41" s="4">
        <v>52.186208862321202</v>
      </c>
      <c r="BN41" s="4">
        <v>45.446835824334102</v>
      </c>
      <c r="BO41" s="4">
        <v>47.124028555856498</v>
      </c>
      <c r="BP41" s="4">
        <v>48.5540818300639</v>
      </c>
      <c r="BQ41" s="4">
        <v>49.556588347409097</v>
      </c>
      <c r="BR41" s="4">
        <v>55.060781990549302</v>
      </c>
      <c r="BS41" s="1"/>
      <c r="BT41" s="4">
        <v>34.841514413510303</v>
      </c>
      <c r="BU41" s="9">
        <v>58.617474047963299</v>
      </c>
      <c r="BV41" s="9">
        <v>51.2764342845051</v>
      </c>
      <c r="BW41" s="9">
        <v>45.511695473328103</v>
      </c>
      <c r="BX41" s="9">
        <v>60.194685615506202</v>
      </c>
      <c r="BY41" s="9">
        <v>60.900891340785201</v>
      </c>
      <c r="BZ41" s="9">
        <v>59.727582390516901</v>
      </c>
      <c r="CA41" s="9">
        <v>55.0793971880478</v>
      </c>
      <c r="CB41" s="9">
        <v>49.129225594865602</v>
      </c>
      <c r="CC41" s="9">
        <v>52.419481969192098</v>
      </c>
      <c r="CD41" s="9">
        <v>35.723032931975297</v>
      </c>
      <c r="CE41" s="9">
        <v>32.894794598786198</v>
      </c>
      <c r="CF41" s="9">
        <v>48.088608946671698</v>
      </c>
      <c r="CG41" s="9">
        <v>72.857791976912793</v>
      </c>
      <c r="CH41" s="9">
        <v>49.924696402738597</v>
      </c>
      <c r="CI41" s="9">
        <v>69.924343654187098</v>
      </c>
      <c r="CJ41" s="9">
        <v>67.6323298626927</v>
      </c>
      <c r="CK41" s="9">
        <v>42.426149826526</v>
      </c>
      <c r="CL41" s="9">
        <v>44.872855080296198</v>
      </c>
      <c r="CM41" s="9">
        <v>34.608755512130799</v>
      </c>
      <c r="CN41" s="9">
        <v>50.122683746112401</v>
      </c>
    </row>
    <row r="42" spans="1:92" ht="14.25" customHeight="1" x14ac:dyDescent="0.3">
      <c r="A42" s="2" t="s">
        <v>36</v>
      </c>
      <c r="B42" s="1"/>
      <c r="C42" s="1"/>
      <c r="D42" s="2">
        <v>39.621412908310703</v>
      </c>
      <c r="E42" s="2">
        <v>39.469042443002998</v>
      </c>
      <c r="F42" s="2">
        <v>42.498120279287903</v>
      </c>
      <c r="G42" s="2">
        <v>39.738843900888803</v>
      </c>
      <c r="H42" s="2">
        <v>39.1746893091359</v>
      </c>
      <c r="I42" s="2">
        <v>41.589458259700599</v>
      </c>
      <c r="J42" s="2">
        <v>42.264353624068796</v>
      </c>
      <c r="K42" s="2">
        <v>39.914322141368402</v>
      </c>
      <c r="L42" s="2">
        <v>40.476438619005201</v>
      </c>
      <c r="M42" s="2">
        <v>41.677775638571198</v>
      </c>
      <c r="N42" s="2">
        <v>39.999072502854197</v>
      </c>
      <c r="O42" s="2">
        <v>40.415222390329703</v>
      </c>
      <c r="P42" s="2">
        <v>39.688276400212601</v>
      </c>
      <c r="Q42" s="2">
        <v>40.5849944820948</v>
      </c>
      <c r="R42" s="2">
        <v>39.495792336413899</v>
      </c>
      <c r="S42" s="2">
        <v>40.685707078976499</v>
      </c>
      <c r="T42" s="2">
        <v>40.693691161679197</v>
      </c>
      <c r="U42" s="2">
        <v>39.7844345459499</v>
      </c>
      <c r="V42" s="2">
        <v>39.743132973781499</v>
      </c>
      <c r="W42" s="2">
        <v>40.632523470377102</v>
      </c>
      <c r="X42" s="2">
        <v>41.782200485497803</v>
      </c>
      <c r="Y42" s="1"/>
      <c r="Z42" s="1"/>
      <c r="AA42" s="3">
        <v>29.673678269978399</v>
      </c>
      <c r="AB42" s="8">
        <v>29.933908842135001</v>
      </c>
      <c r="AC42" s="4">
        <v>29.886213885552799</v>
      </c>
      <c r="AD42" s="4">
        <v>29.9222981694871</v>
      </c>
      <c r="AE42" s="4">
        <v>30.118346577569099</v>
      </c>
      <c r="AF42" s="4">
        <v>30.074152825221901</v>
      </c>
      <c r="AG42" s="5">
        <f>5.49007901086664^2</f>
        <v>30.140967545558421</v>
      </c>
      <c r="AH42" s="4">
        <v>30.1593998411957</v>
      </c>
      <c r="AI42" s="5">
        <f>5.4546361655775^2</f>
        <v>29.75305569882601</v>
      </c>
      <c r="AJ42" s="4">
        <v>29.788084263516598</v>
      </c>
      <c r="AK42" s="4">
        <v>30.279529024243601</v>
      </c>
      <c r="AL42" s="4">
        <v>30.159766830327499</v>
      </c>
      <c r="AM42" s="4">
        <v>30.0958468212676</v>
      </c>
      <c r="AN42" s="5">
        <f>5.49603167348898^2</f>
        <v>30.206364155994073</v>
      </c>
      <c r="AO42" s="4">
        <v>30.142677980794002</v>
      </c>
      <c r="AP42" s="5">
        <f>5.48995003735846^2</f>
        <v>30.139551412692153</v>
      </c>
      <c r="AQ42" s="4">
        <v>30.153284983406401</v>
      </c>
      <c r="AR42" s="5">
        <f>5.4891330852023^2</f>
        <v>30.130582027062523</v>
      </c>
      <c r="AS42" s="4">
        <v>30.177920218820798</v>
      </c>
      <c r="AT42" s="4">
        <v>30.118177544690901</v>
      </c>
      <c r="AU42" s="4">
        <v>30.212996213744599</v>
      </c>
      <c r="AV42" s="1"/>
      <c r="AW42" s="1"/>
      <c r="AX42" s="4">
        <v>45.536962711961301</v>
      </c>
      <c r="AY42" s="4">
        <v>51.712548597644101</v>
      </c>
      <c r="AZ42" s="4">
        <v>50.965851317872698</v>
      </c>
      <c r="BA42" s="4">
        <v>49.3391127108749</v>
      </c>
      <c r="BB42" s="4">
        <v>55.778177400819096</v>
      </c>
      <c r="BC42" s="4">
        <v>57.162105322088898</v>
      </c>
      <c r="BD42" s="4">
        <v>45.590537348673898</v>
      </c>
      <c r="BE42" s="4">
        <v>53.805635524936299</v>
      </c>
      <c r="BF42" s="4">
        <v>53.601577706047003</v>
      </c>
      <c r="BG42" s="4">
        <v>46.761491475830397</v>
      </c>
      <c r="BH42" s="4">
        <v>55.9532682348488</v>
      </c>
      <c r="BI42" s="4">
        <v>49.599364310050603</v>
      </c>
      <c r="BJ42" s="4">
        <v>44.840233941452198</v>
      </c>
      <c r="BK42" s="4">
        <v>55.398300452281703</v>
      </c>
      <c r="BL42" s="4">
        <v>49.812945409799497</v>
      </c>
      <c r="BM42" s="4">
        <v>52.163659604940598</v>
      </c>
      <c r="BN42" s="4">
        <v>45.557069437681498</v>
      </c>
      <c r="BO42" s="4">
        <v>46.358635620362897</v>
      </c>
      <c r="BP42" s="4">
        <v>48.405065336594099</v>
      </c>
      <c r="BQ42" s="4">
        <v>49.181754295255303</v>
      </c>
      <c r="BR42" s="4">
        <v>55.594554934298998</v>
      </c>
      <c r="BS42" s="1"/>
      <c r="BT42" s="4">
        <v>40.193792722625901</v>
      </c>
      <c r="BU42" s="9">
        <v>53.072084629209598</v>
      </c>
      <c r="BV42" s="9">
        <v>48.1794720398142</v>
      </c>
      <c r="BW42" s="9">
        <v>39.880803815149598</v>
      </c>
      <c r="BX42" s="9">
        <v>54.673939247692701</v>
      </c>
      <c r="BY42" s="9">
        <v>52.845025379336199</v>
      </c>
      <c r="BZ42" s="9">
        <v>54.111017698430899</v>
      </c>
      <c r="CA42" s="9">
        <v>50.465235553830901</v>
      </c>
      <c r="CB42" s="9">
        <v>42.663318861718999</v>
      </c>
      <c r="CC42" s="9">
        <v>48.423389976038102</v>
      </c>
      <c r="CD42" s="9">
        <v>31.979404676778501</v>
      </c>
      <c r="CE42" s="9">
        <v>32.072571151683398</v>
      </c>
      <c r="CF42" s="9">
        <v>44.117051323085199</v>
      </c>
      <c r="CG42" s="9">
        <v>67.646542671587795</v>
      </c>
      <c r="CH42" s="9">
        <v>45.819229998452201</v>
      </c>
      <c r="CI42" s="9">
        <v>61.6237647467619</v>
      </c>
      <c r="CJ42" s="9">
        <v>63.5634666436004</v>
      </c>
      <c r="CK42" s="9">
        <v>38.915144067169102</v>
      </c>
      <c r="CL42" s="9">
        <v>40.994792186222298</v>
      </c>
      <c r="CM42" s="9">
        <v>30.154340205078299</v>
      </c>
      <c r="CN42" s="9">
        <v>46.369296463239401</v>
      </c>
    </row>
    <row r="43" spans="1:92" ht="14.25" customHeight="1" x14ac:dyDescent="0.3">
      <c r="A43" s="2" t="s">
        <v>37</v>
      </c>
      <c r="B43" s="1"/>
      <c r="C43" s="1"/>
      <c r="D43" s="2">
        <v>40.3435009848071</v>
      </c>
      <c r="E43" s="2">
        <v>39.550628823617799</v>
      </c>
      <c r="F43" s="2">
        <v>43.271252621694202</v>
      </c>
      <c r="G43" s="2">
        <v>42.303197974636603</v>
      </c>
      <c r="H43" s="2">
        <v>41.4551582372724</v>
      </c>
      <c r="I43" s="2">
        <v>41.829287004712199</v>
      </c>
      <c r="J43" s="2">
        <v>42.360840528053998</v>
      </c>
      <c r="K43" s="2">
        <v>42.382604690443799</v>
      </c>
      <c r="L43" s="2">
        <v>40.6991315718086</v>
      </c>
      <c r="M43" s="2">
        <v>43.435476530717096</v>
      </c>
      <c r="N43" s="2">
        <v>43.767253985126402</v>
      </c>
      <c r="O43" s="2">
        <v>38.924482327046597</v>
      </c>
      <c r="P43" s="2">
        <v>43.891134038832099</v>
      </c>
      <c r="Q43" s="2">
        <v>41.327374766479402</v>
      </c>
      <c r="R43" s="2">
        <v>41.388584810376202</v>
      </c>
      <c r="S43" s="2">
        <v>43.104388859187402</v>
      </c>
      <c r="T43" s="2">
        <v>42.306413071558303</v>
      </c>
      <c r="U43" s="2">
        <v>39.792882446992998</v>
      </c>
      <c r="V43" s="2">
        <v>42.137233216998901</v>
      </c>
      <c r="W43" s="2">
        <v>42.087830598699803</v>
      </c>
      <c r="X43" s="2">
        <v>41.459916103932898</v>
      </c>
      <c r="Y43" s="1"/>
      <c r="Z43" s="1"/>
      <c r="AA43" s="3">
        <v>31.760076984707698</v>
      </c>
      <c r="AB43" s="8">
        <v>32.082527003920497</v>
      </c>
      <c r="AC43" s="4">
        <v>31.982600073758199</v>
      </c>
      <c r="AD43" s="4">
        <v>32.046004152535097</v>
      </c>
      <c r="AE43" s="4">
        <v>32.160454265033401</v>
      </c>
      <c r="AF43" s="4">
        <v>32.184123769609897</v>
      </c>
      <c r="AG43" s="5">
        <f>5.6780198670319^2</f>
        <v>32.239909610408958</v>
      </c>
      <c r="AH43" s="4">
        <v>32.227210663073699</v>
      </c>
      <c r="AI43" s="5">
        <f>5.64332894201179^2</f>
        <v>31.847161547747906</v>
      </c>
      <c r="AJ43" s="4">
        <v>31.859788591667801</v>
      </c>
      <c r="AK43" s="4">
        <v>32.376198071570101</v>
      </c>
      <c r="AL43" s="4">
        <v>32.226923337899898</v>
      </c>
      <c r="AM43" s="4">
        <v>32.158770887995701</v>
      </c>
      <c r="AN43" s="5">
        <f>5.67600002299586^2</f>
        <v>32.216976261048998</v>
      </c>
      <c r="AO43" s="4">
        <v>32.140107492635899</v>
      </c>
      <c r="AP43" s="5">
        <f>5.67772080759169^2</f>
        <v>32.236513568959637</v>
      </c>
      <c r="AQ43" s="4">
        <v>32.269386267618401</v>
      </c>
      <c r="AR43" s="5">
        <f>5.68029560704318^2</f>
        <v>32.265758183394048</v>
      </c>
      <c r="AS43" s="4">
        <v>32.331726452006201</v>
      </c>
      <c r="AT43" s="4">
        <v>32.281180764918602</v>
      </c>
      <c r="AU43" s="4">
        <v>32.333617973797701</v>
      </c>
      <c r="AV43" s="1"/>
      <c r="AW43" s="1"/>
      <c r="AX43" s="4">
        <v>49.767552081113301</v>
      </c>
      <c r="AY43" s="4">
        <v>54.770482136947201</v>
      </c>
      <c r="AZ43" s="4">
        <v>54.442142203421902</v>
      </c>
      <c r="BA43" s="4">
        <v>53.030454956039897</v>
      </c>
      <c r="BB43" s="4">
        <v>59.039533876282803</v>
      </c>
      <c r="BC43" s="4">
        <v>59.911304648932699</v>
      </c>
      <c r="BD43" s="4">
        <v>49.047231794808901</v>
      </c>
      <c r="BE43" s="4">
        <v>57.4946684912981</v>
      </c>
      <c r="BF43" s="4">
        <v>58.546622640801502</v>
      </c>
      <c r="BG43" s="4">
        <v>49.869899664110399</v>
      </c>
      <c r="BH43" s="4">
        <v>58.793388899129198</v>
      </c>
      <c r="BI43" s="4">
        <v>53.067347449754401</v>
      </c>
      <c r="BJ43" s="4">
        <v>48.799464806777301</v>
      </c>
      <c r="BK43" s="4">
        <v>59.036922273198599</v>
      </c>
      <c r="BL43" s="4">
        <v>53.193774238047602</v>
      </c>
      <c r="BM43" s="4">
        <v>55.968563235379399</v>
      </c>
      <c r="BN43" s="4">
        <v>49.396740634675403</v>
      </c>
      <c r="BO43" s="4">
        <v>50.394089312633298</v>
      </c>
      <c r="BP43" s="4">
        <v>52.164036337836201</v>
      </c>
      <c r="BQ43" s="4">
        <v>52.927282765373199</v>
      </c>
      <c r="BR43" s="4">
        <v>59.396878663384598</v>
      </c>
      <c r="BS43" s="1"/>
      <c r="BT43" s="4">
        <v>38.934858191895799</v>
      </c>
      <c r="BU43" s="9">
        <v>53.742176243889297</v>
      </c>
      <c r="BV43" s="9">
        <v>47.816757668690698</v>
      </c>
      <c r="BW43" s="9">
        <v>39.9766622877804</v>
      </c>
      <c r="BX43" s="9">
        <v>51.731366806624102</v>
      </c>
      <c r="BY43" s="9">
        <v>53.764761867905897</v>
      </c>
      <c r="BZ43" s="9">
        <v>56.290324749147999</v>
      </c>
      <c r="CA43" s="9">
        <v>48.600612415681503</v>
      </c>
      <c r="CB43" s="9">
        <v>38.611889498407699</v>
      </c>
      <c r="CC43" s="9">
        <v>48.355047575782002</v>
      </c>
      <c r="CD43" s="9">
        <v>33.593179736329802</v>
      </c>
      <c r="CE43" s="9">
        <v>34.200522374567797</v>
      </c>
      <c r="CF43" s="9">
        <v>44.155322325262702</v>
      </c>
      <c r="CG43" s="9">
        <v>65.505806019875905</v>
      </c>
      <c r="CH43" s="9">
        <v>45.286128473796097</v>
      </c>
      <c r="CI43" s="9">
        <v>59.202305502448198</v>
      </c>
      <c r="CJ43" s="9">
        <v>62.995438334144303</v>
      </c>
      <c r="CK43" s="9">
        <v>37.828907129027201</v>
      </c>
      <c r="CL43" s="9">
        <v>40.690808824841099</v>
      </c>
      <c r="CM43" s="9">
        <v>31.6736994803363</v>
      </c>
      <c r="CN43" s="9">
        <v>44.934832730836497</v>
      </c>
    </row>
    <row r="44" spans="1:92" ht="14.25" customHeight="1" x14ac:dyDescent="0.3">
      <c r="A44" s="2" t="s">
        <v>38</v>
      </c>
      <c r="B44" s="1"/>
      <c r="C44" s="1"/>
      <c r="D44" s="2">
        <v>43.586520952087199</v>
      </c>
      <c r="E44" s="2">
        <v>42.313478314483703</v>
      </c>
      <c r="F44" s="2">
        <v>45.156729372056702</v>
      </c>
      <c r="G44" s="2">
        <v>46.318396250303302</v>
      </c>
      <c r="H44" s="2">
        <v>44.384733840631903</v>
      </c>
      <c r="I44" s="2">
        <v>43.527763188186903</v>
      </c>
      <c r="J44" s="2">
        <v>45.0139800734555</v>
      </c>
      <c r="K44" s="2">
        <v>45.502076442785203</v>
      </c>
      <c r="L44" s="2">
        <v>43.712555580904102</v>
      </c>
      <c r="M44" s="2">
        <v>46.429216522698802</v>
      </c>
      <c r="N44" s="2">
        <v>45.157061969995098</v>
      </c>
      <c r="O44" s="2">
        <v>44.621120505664599</v>
      </c>
      <c r="P44" s="2">
        <v>44.359554449028501</v>
      </c>
      <c r="Q44" s="2">
        <v>44.135938409506203</v>
      </c>
      <c r="R44" s="2">
        <v>46.379604189859101</v>
      </c>
      <c r="S44" s="2">
        <v>46.026409733592601</v>
      </c>
      <c r="T44" s="2">
        <v>45.186790911293997</v>
      </c>
      <c r="U44" s="2">
        <v>44.231584414441798</v>
      </c>
      <c r="V44" s="2">
        <v>44.7372521243988</v>
      </c>
      <c r="W44" s="2">
        <v>43.758094114230303</v>
      </c>
      <c r="X44" s="2">
        <v>43.836469100445399</v>
      </c>
      <c r="Y44" s="1"/>
      <c r="Z44" s="1"/>
      <c r="AA44" s="3">
        <v>35.131240074504397</v>
      </c>
      <c r="AB44" s="8">
        <v>35.454228978792003</v>
      </c>
      <c r="AC44" s="4">
        <v>35.366290625022998</v>
      </c>
      <c r="AD44" s="4">
        <v>35.4277523612678</v>
      </c>
      <c r="AE44" s="4">
        <v>35.576179259412797</v>
      </c>
      <c r="AF44" s="4">
        <v>35.564314363737203</v>
      </c>
      <c r="AG44" s="5">
        <f>5.96772048579884^2</f>
        <v>35.613687796623147</v>
      </c>
      <c r="AH44" s="4">
        <v>35.594530431809901</v>
      </c>
      <c r="AI44" s="5">
        <f>5.93239639188543^2</f>
        <v>35.193326950455265</v>
      </c>
      <c r="AJ44" s="4">
        <v>35.222569244056899</v>
      </c>
      <c r="AK44" s="4">
        <v>35.760866469479801</v>
      </c>
      <c r="AL44" s="4">
        <v>35.591979739984403</v>
      </c>
      <c r="AM44" s="4">
        <v>35.513313234474403</v>
      </c>
      <c r="AN44" s="5">
        <f>5.96850763385469^2</f>
        <v>35.623083375381711</v>
      </c>
      <c r="AO44" s="4">
        <v>35.549970691642798</v>
      </c>
      <c r="AP44" s="5">
        <f>5.96079769114415^2</f>
        <v>35.531109114749434</v>
      </c>
      <c r="AQ44" s="4">
        <v>35.572193262686099</v>
      </c>
      <c r="AR44" s="5">
        <f>5.96255023245513^2</f>
        <v>35.552005274550723</v>
      </c>
      <c r="AS44" s="4">
        <v>35.6272489614975</v>
      </c>
      <c r="AT44" s="4">
        <v>35.567248535781303</v>
      </c>
      <c r="AU44" s="4">
        <v>35.592323785710498</v>
      </c>
      <c r="AV44" s="1"/>
      <c r="AW44" s="1"/>
      <c r="AX44" s="4">
        <v>51.069753949256402</v>
      </c>
      <c r="AY44" s="4">
        <v>56.688005915831802</v>
      </c>
      <c r="AZ44" s="4">
        <v>56.775378800859997</v>
      </c>
      <c r="BA44" s="4">
        <v>55.221599307578202</v>
      </c>
      <c r="BB44" s="4">
        <v>60.429857822379901</v>
      </c>
      <c r="BC44" s="4">
        <v>61.871027516802997</v>
      </c>
      <c r="BD44" s="4">
        <v>50.873704777501999</v>
      </c>
      <c r="BE44" s="4">
        <v>59.695821061710902</v>
      </c>
      <c r="BF44" s="4">
        <v>59.950875700158797</v>
      </c>
      <c r="BG44" s="4">
        <v>51.076182777712603</v>
      </c>
      <c r="BH44" s="4">
        <v>60.222725473737498</v>
      </c>
      <c r="BI44" s="4">
        <v>54.731796360707897</v>
      </c>
      <c r="BJ44" s="4">
        <v>51.144983096092702</v>
      </c>
      <c r="BK44" s="4">
        <v>60.956112511890197</v>
      </c>
      <c r="BL44" s="4">
        <v>55.226425934128898</v>
      </c>
      <c r="BM44" s="4">
        <v>57.837624916139497</v>
      </c>
      <c r="BN44" s="4">
        <v>50.993592658900297</v>
      </c>
      <c r="BO44" s="4">
        <v>52.3815815425762</v>
      </c>
      <c r="BP44" s="4">
        <v>54.163924867363299</v>
      </c>
      <c r="BQ44" s="4">
        <v>54.713272304702102</v>
      </c>
      <c r="BR44" s="4">
        <v>61.637716854797503</v>
      </c>
      <c r="BS44" s="1"/>
      <c r="BT44" s="4">
        <v>41.143769968981204</v>
      </c>
      <c r="BU44" s="9">
        <v>54.556944548279901</v>
      </c>
      <c r="BV44" s="9">
        <v>43.139254964106001</v>
      </c>
      <c r="BW44" s="9">
        <v>39.059607673395902</v>
      </c>
      <c r="BX44" s="9">
        <v>55.170173536026802</v>
      </c>
      <c r="BY44" s="9">
        <v>54.001848860370998</v>
      </c>
      <c r="BZ44" s="9">
        <v>56.283444658920303</v>
      </c>
      <c r="CA44" s="9">
        <v>49.361917704174203</v>
      </c>
      <c r="CB44" s="9">
        <v>38.980077885317698</v>
      </c>
      <c r="CC44" s="9">
        <v>47.959859605620402</v>
      </c>
      <c r="CD44" s="9">
        <v>33.391400752631498</v>
      </c>
      <c r="CE44" s="9">
        <v>32.506561528643402</v>
      </c>
      <c r="CF44" s="9">
        <v>45.293087168646203</v>
      </c>
      <c r="CG44" s="9">
        <v>66.705074983434699</v>
      </c>
      <c r="CH44" s="9">
        <v>46.924034122945201</v>
      </c>
      <c r="CI44" s="9">
        <v>62.847668241652102</v>
      </c>
      <c r="CJ44" s="9">
        <v>62.977315862697097</v>
      </c>
      <c r="CK44" s="9">
        <v>38.323507303332399</v>
      </c>
      <c r="CL44" s="9">
        <v>40.020879546000501</v>
      </c>
      <c r="CM44" s="9">
        <v>33.316598666837699</v>
      </c>
      <c r="CN44" s="9">
        <v>45.798232862541603</v>
      </c>
    </row>
    <row r="45" spans="1:92" ht="14.25" customHeight="1" x14ac:dyDescent="0.3">
      <c r="A45" s="2" t="s">
        <v>39</v>
      </c>
      <c r="B45" s="1"/>
      <c r="C45" s="1"/>
      <c r="D45" s="2">
        <v>46.762422294246299</v>
      </c>
      <c r="E45" s="2">
        <v>43.961842471967202</v>
      </c>
      <c r="F45" s="2">
        <v>48.420353979828</v>
      </c>
      <c r="G45" s="2">
        <v>46.941513607688101</v>
      </c>
      <c r="H45" s="2">
        <v>48.8546960332691</v>
      </c>
      <c r="I45" s="2">
        <v>47.152354605076198</v>
      </c>
      <c r="J45" s="2">
        <v>46.239039973219903</v>
      </c>
      <c r="K45" s="2">
        <v>47.309082412363402</v>
      </c>
      <c r="L45" s="2">
        <v>45.9474054806292</v>
      </c>
      <c r="M45" s="2">
        <v>49.751479097036999</v>
      </c>
      <c r="N45" s="2">
        <v>49.561201723825803</v>
      </c>
      <c r="O45" s="2">
        <v>49.547331073157203</v>
      </c>
      <c r="P45" s="2">
        <v>50.022499018172397</v>
      </c>
      <c r="Q45" s="2">
        <v>50.209835832681399</v>
      </c>
      <c r="R45" s="2">
        <v>49.392758056778902</v>
      </c>
      <c r="S45" s="2">
        <v>49.259334478396603</v>
      </c>
      <c r="T45" s="2">
        <v>48.7757956888126</v>
      </c>
      <c r="U45" s="2">
        <v>48.408232647339503</v>
      </c>
      <c r="V45" s="2">
        <v>48.440181426909902</v>
      </c>
      <c r="W45" s="2">
        <v>48.130620243198003</v>
      </c>
      <c r="X45" s="2">
        <v>47.719938713567103</v>
      </c>
      <c r="Y45" s="1"/>
      <c r="Z45" s="1"/>
      <c r="AA45" s="2">
        <v>38.357582221309698</v>
      </c>
      <c r="AB45" s="8">
        <v>38.723789324522798</v>
      </c>
      <c r="AC45" s="4">
        <v>38.564877021291501</v>
      </c>
      <c r="AD45" s="4">
        <v>38.657503198447202</v>
      </c>
      <c r="AE45" s="4">
        <v>38.740709853795302</v>
      </c>
      <c r="AF45" s="4">
        <v>38.715953655071701</v>
      </c>
      <c r="AG45" s="5">
        <f>6.22576092431585^2</f>
        <v>38.760099086738144</v>
      </c>
      <c r="AH45" s="4">
        <v>38.756136491329102</v>
      </c>
      <c r="AI45" s="5">
        <f>6.19386078068756^2</f>
        <v>38.363911370539512</v>
      </c>
      <c r="AJ45" s="5">
        <v>38.310347936066997</v>
      </c>
      <c r="AK45" s="4">
        <v>38.780041240210501</v>
      </c>
      <c r="AL45" s="4">
        <v>38.784652616109703</v>
      </c>
      <c r="AM45" s="4">
        <v>38.733281666100602</v>
      </c>
      <c r="AN45" s="5">
        <f>6.22540591305741^2</f>
        <v>38.755678782330172</v>
      </c>
      <c r="AO45" s="4">
        <v>38.825350423000998</v>
      </c>
      <c r="AP45" s="5">
        <f>6.23636355292019^2</f>
        <v>38.892230364191342</v>
      </c>
      <c r="AQ45" s="4">
        <v>38.984085595923602</v>
      </c>
      <c r="AR45" s="5">
        <f>6.2500165972194^2</f>
        <v>39.062707465517967</v>
      </c>
      <c r="AS45" s="4">
        <v>39.0962367336734</v>
      </c>
      <c r="AT45" s="4">
        <v>38.992155687645301</v>
      </c>
      <c r="AU45" s="4">
        <v>39.060756950646699</v>
      </c>
      <c r="AV45" s="1"/>
      <c r="AW45" s="1"/>
      <c r="AX45" s="4">
        <v>51.6714307594346</v>
      </c>
      <c r="AY45" s="4">
        <v>58.281490830046501</v>
      </c>
      <c r="AZ45" s="4">
        <v>58.175204996556502</v>
      </c>
      <c r="BA45" s="4">
        <v>56.499599690242299</v>
      </c>
      <c r="BB45" s="4">
        <v>61.032159954499598</v>
      </c>
      <c r="BC45" s="4">
        <v>62.942424326748899</v>
      </c>
      <c r="BD45" s="4">
        <v>52.576381433554097</v>
      </c>
      <c r="BE45" s="4">
        <v>61.527831888841497</v>
      </c>
      <c r="BF45" s="4">
        <v>60.795053575477702</v>
      </c>
      <c r="BG45" s="4">
        <v>52.536319819899198</v>
      </c>
      <c r="BH45" s="4">
        <v>62.818828523084498</v>
      </c>
      <c r="BI45" s="4">
        <v>56.360562540577298</v>
      </c>
      <c r="BJ45" s="4">
        <v>51.823712573580302</v>
      </c>
      <c r="BK45" s="4">
        <v>62.637866509899503</v>
      </c>
      <c r="BL45" s="4">
        <v>56.756419792939496</v>
      </c>
      <c r="BM45" s="4">
        <v>59.122987290533402</v>
      </c>
      <c r="BN45" s="4">
        <v>52.160587337295098</v>
      </c>
      <c r="BO45" s="4">
        <v>53.821469620857798</v>
      </c>
      <c r="BP45" s="4">
        <v>55.5943561848933</v>
      </c>
      <c r="BQ45" s="4">
        <v>55.486538784688904</v>
      </c>
      <c r="BR45" s="4">
        <v>63.074492397588699</v>
      </c>
      <c r="BS45" s="1"/>
      <c r="BT45" s="4">
        <v>46.9278372308952</v>
      </c>
      <c r="BU45" s="9">
        <v>55.338122414392402</v>
      </c>
      <c r="BV45" s="9">
        <v>47.988553412080499</v>
      </c>
      <c r="BW45" s="9">
        <v>42.242539270224</v>
      </c>
      <c r="BX45" s="9">
        <v>57.047053724438797</v>
      </c>
      <c r="BY45" s="9">
        <v>53.063097146483699</v>
      </c>
      <c r="BZ45" s="9">
        <v>57.883696344686399</v>
      </c>
      <c r="CA45" s="9">
        <v>49.272077833659097</v>
      </c>
      <c r="CB45" s="9">
        <v>41.079026795229197</v>
      </c>
      <c r="CC45" s="9">
        <v>48.253314914466102</v>
      </c>
      <c r="CD45" s="9">
        <v>35.418250990908298</v>
      </c>
      <c r="CE45" s="9">
        <v>33.988875507599801</v>
      </c>
      <c r="CF45" s="9">
        <v>47.902222476443796</v>
      </c>
      <c r="CG45" s="9">
        <v>69.506000831421602</v>
      </c>
      <c r="CH45" s="9">
        <v>49.0833484158331</v>
      </c>
      <c r="CI45" s="9">
        <v>63.603156680122297</v>
      </c>
      <c r="CJ45" s="9">
        <v>64.657438930407196</v>
      </c>
      <c r="CK45" s="9">
        <v>40.915559535563297</v>
      </c>
      <c r="CL45" s="9">
        <v>42.7851410586089</v>
      </c>
      <c r="CM45" s="9">
        <v>33.7487509385195</v>
      </c>
      <c r="CN45" s="9">
        <v>46.657448632217601</v>
      </c>
    </row>
    <row r="46" spans="1:92" ht="14.25" customHeight="1" x14ac:dyDescent="0.3">
      <c r="A46" s="2" t="s">
        <v>40</v>
      </c>
      <c r="B46" s="1"/>
      <c r="C46" s="1"/>
      <c r="D46" s="2">
        <v>46.357409340888701</v>
      </c>
      <c r="E46" s="2">
        <v>44.194883292780602</v>
      </c>
      <c r="F46" s="2">
        <v>47.118242552563103</v>
      </c>
      <c r="G46" s="2">
        <v>46.459546394245002</v>
      </c>
      <c r="H46" s="2">
        <v>47.0108139481884</v>
      </c>
      <c r="I46" s="2">
        <v>45.486063941979999</v>
      </c>
      <c r="J46" s="2">
        <v>46.298108938516698</v>
      </c>
      <c r="K46" s="2">
        <v>45.104418308162302</v>
      </c>
      <c r="L46" s="2">
        <v>46.242506491855501</v>
      </c>
      <c r="M46" s="2">
        <v>49.769558257000398</v>
      </c>
      <c r="N46" s="2">
        <v>49.148224622200502</v>
      </c>
      <c r="O46" s="2">
        <v>48.292499194624398</v>
      </c>
      <c r="P46" s="2">
        <v>48.751302762616</v>
      </c>
      <c r="Q46" s="2">
        <v>49.396942117815499</v>
      </c>
      <c r="R46" s="2">
        <v>47.584205700713802</v>
      </c>
      <c r="S46" s="2">
        <v>48.386354564131402</v>
      </c>
      <c r="T46" s="2">
        <v>48.2941393332178</v>
      </c>
      <c r="U46" s="2">
        <v>45.585899283167002</v>
      </c>
      <c r="V46" s="2">
        <v>47.027576868974599</v>
      </c>
      <c r="W46" s="2">
        <v>48.126895274473597</v>
      </c>
      <c r="X46" s="2">
        <v>47.327797489302803</v>
      </c>
      <c r="Y46" s="1"/>
      <c r="Z46" s="1"/>
      <c r="AA46" s="2">
        <v>37.753799400334799</v>
      </c>
      <c r="AB46" s="8">
        <v>38.134715073213997</v>
      </c>
      <c r="AC46" s="4">
        <v>37.967279332758601</v>
      </c>
      <c r="AD46" s="4">
        <v>38.012705738643298</v>
      </c>
      <c r="AE46" s="4">
        <v>38.162634289552301</v>
      </c>
      <c r="AF46" s="4">
        <v>38.016168433124797</v>
      </c>
      <c r="AG46" s="5">
        <f>6.16971916693128^2</f>
        <v>38.065434598799207</v>
      </c>
      <c r="AH46" s="4">
        <v>38.092752533506797</v>
      </c>
      <c r="AI46" s="5">
        <f>6.14050180751687^2</f>
        <v>37.705762448117945</v>
      </c>
      <c r="AJ46" s="5">
        <v>37.678774962868602</v>
      </c>
      <c r="AK46" s="4">
        <v>38.071049569248899</v>
      </c>
      <c r="AL46" s="4">
        <v>38.115782173007503</v>
      </c>
      <c r="AM46" s="4">
        <v>38.165282615344999</v>
      </c>
      <c r="AN46" s="5">
        <f>6.18093574708108^2</f>
        <v>38.203966709544751</v>
      </c>
      <c r="AO46" s="4">
        <v>38.299186485040799</v>
      </c>
      <c r="AP46" s="5">
        <f>6.17841008258327^2</f>
        <v>38.172751148566611</v>
      </c>
      <c r="AQ46" s="4">
        <v>38.389482939980503</v>
      </c>
      <c r="AR46" s="5">
        <f>6.20666853235272^2</f>
        <v>38.522734270497466</v>
      </c>
      <c r="AS46" s="4">
        <v>38.526369444794703</v>
      </c>
      <c r="AT46" s="4">
        <v>38.4040087221018</v>
      </c>
      <c r="AU46" s="4">
        <v>38.493171816632099</v>
      </c>
      <c r="AV46" s="1"/>
      <c r="AW46" s="1"/>
      <c r="AX46" s="4">
        <v>51.7314518592624</v>
      </c>
      <c r="AY46" s="4">
        <v>58.453971355026802</v>
      </c>
      <c r="AZ46" s="4">
        <v>58.682422964469801</v>
      </c>
      <c r="BA46" s="4">
        <v>56.829913443920297</v>
      </c>
      <c r="BB46" s="4">
        <v>61.368436429624602</v>
      </c>
      <c r="BC46" s="4">
        <v>63.148339220524598</v>
      </c>
      <c r="BD46" s="4">
        <v>53.444308303691798</v>
      </c>
      <c r="BE46" s="4">
        <v>61.853112443586198</v>
      </c>
      <c r="BF46" s="4">
        <v>62.668085440573002</v>
      </c>
      <c r="BG46" s="4">
        <v>52.669077411826102</v>
      </c>
      <c r="BH46" s="4">
        <v>62.655881471505097</v>
      </c>
      <c r="BI46" s="4">
        <v>57.152706713068497</v>
      </c>
      <c r="BJ46" s="4">
        <v>52.267493432414902</v>
      </c>
      <c r="BK46" s="4">
        <v>62.527477029864599</v>
      </c>
      <c r="BL46" s="4">
        <v>57.4501886714162</v>
      </c>
      <c r="BM46" s="4">
        <v>59.379342325285002</v>
      </c>
      <c r="BN46" s="4">
        <v>52.127623232123497</v>
      </c>
      <c r="BO46" s="4">
        <v>53.8872629094272</v>
      </c>
      <c r="BP46" s="4">
        <v>56.191228409744298</v>
      </c>
      <c r="BQ46" s="4">
        <v>55.358643791769701</v>
      </c>
      <c r="BR46" s="4">
        <v>62.506612987343097</v>
      </c>
      <c r="BS46" s="1"/>
      <c r="BT46" s="4">
        <v>49.463326140230798</v>
      </c>
      <c r="BU46" s="9">
        <v>55.562111679448101</v>
      </c>
      <c r="BV46" s="9">
        <v>48.761677744190003</v>
      </c>
      <c r="BW46" s="9">
        <v>42.7241627351194</v>
      </c>
      <c r="BX46" s="9">
        <v>56.831263517428603</v>
      </c>
      <c r="BY46" s="9">
        <v>53.236044514040202</v>
      </c>
      <c r="BZ46" s="9">
        <v>55.627510388827702</v>
      </c>
      <c r="CA46" s="9">
        <v>49.276819383127702</v>
      </c>
      <c r="CB46" s="9">
        <v>41.160045757254899</v>
      </c>
      <c r="CC46" s="9">
        <v>49.574511689671802</v>
      </c>
      <c r="CD46" s="9">
        <v>35.350199065609203</v>
      </c>
      <c r="CE46" s="9">
        <v>35.055869501013603</v>
      </c>
      <c r="CF46" s="9">
        <v>46.444330794296597</v>
      </c>
      <c r="CG46" s="9">
        <v>65.836959299426994</v>
      </c>
      <c r="CH46" s="9">
        <v>48.051315957361098</v>
      </c>
      <c r="CI46" s="9">
        <v>62.041293045024901</v>
      </c>
      <c r="CJ46" s="9">
        <v>64.272790631659305</v>
      </c>
      <c r="CK46" s="9">
        <v>39.903195689160697</v>
      </c>
      <c r="CL46" s="9">
        <v>41.236868025247603</v>
      </c>
      <c r="CM46" s="9">
        <v>34.293623058926997</v>
      </c>
      <c r="CN46" s="9">
        <v>45.452750793317499</v>
      </c>
    </row>
    <row r="47" spans="1:92" ht="14.25" customHeight="1" x14ac:dyDescent="0.3">
      <c r="A47" s="2" t="s">
        <v>41</v>
      </c>
      <c r="B47" s="1"/>
      <c r="C47" s="1"/>
      <c r="D47" s="2">
        <v>48.832053583932101</v>
      </c>
      <c r="E47" s="2">
        <v>45.462363395982102</v>
      </c>
      <c r="F47" s="2">
        <v>50.179456610066303</v>
      </c>
      <c r="G47" s="2">
        <v>48.098143006721301</v>
      </c>
      <c r="H47" s="2">
        <v>48.887834990459197</v>
      </c>
      <c r="I47" s="2">
        <v>47.536715392954399</v>
      </c>
      <c r="J47" s="2">
        <v>49.129982798169401</v>
      </c>
      <c r="K47" s="2">
        <v>48.074453594376799</v>
      </c>
      <c r="L47" s="2">
        <v>47.922561199675201</v>
      </c>
      <c r="M47" s="2">
        <v>52.979327318668098</v>
      </c>
      <c r="N47" s="2">
        <v>50.496120356103297</v>
      </c>
      <c r="O47" s="2">
        <v>51.686990649091904</v>
      </c>
      <c r="P47" s="2">
        <v>50.916909527095903</v>
      </c>
      <c r="Q47" s="2">
        <v>52.124005143297403</v>
      </c>
      <c r="R47" s="2">
        <v>51.341377533731901</v>
      </c>
      <c r="S47" s="2">
        <v>52.713125520622597</v>
      </c>
      <c r="T47" s="2">
        <v>51.933736588197199</v>
      </c>
      <c r="U47" s="2">
        <v>51.0906607844204</v>
      </c>
      <c r="V47" s="2">
        <v>50.203361601676498</v>
      </c>
      <c r="W47" s="2">
        <v>50.238709372568898</v>
      </c>
      <c r="X47" s="2">
        <v>49.483885219568798</v>
      </c>
      <c r="Y47" s="1"/>
      <c r="Z47" s="1"/>
      <c r="AA47" s="3">
        <v>39.430754578910999</v>
      </c>
      <c r="AB47" s="8">
        <v>39.835828674968901</v>
      </c>
      <c r="AC47" s="4">
        <v>39.899217775736503</v>
      </c>
      <c r="AD47" s="4">
        <v>39.900745850221703</v>
      </c>
      <c r="AE47" s="4">
        <v>39.982273384960799</v>
      </c>
      <c r="AF47" s="4">
        <v>39.77176070854</v>
      </c>
      <c r="AG47" s="5">
        <f>6.31063436961415^2</f>
        <v>39.824106146955387</v>
      </c>
      <c r="AH47" s="4">
        <v>39.983494653007199</v>
      </c>
      <c r="AI47" s="5">
        <f>6.29211118857251^2</f>
        <v>39.590663209359363</v>
      </c>
      <c r="AJ47" s="4">
        <v>39.507382797127299</v>
      </c>
      <c r="AK47" s="4">
        <v>39.971680743397599</v>
      </c>
      <c r="AL47" s="4">
        <v>40.014670805107201</v>
      </c>
      <c r="AM47" s="4">
        <v>39.864937372844601</v>
      </c>
      <c r="AN47" s="5">
        <f>6.31737212318043^2</f>
        <v>39.909190542737214</v>
      </c>
      <c r="AO47" s="4">
        <v>40.140902716953697</v>
      </c>
      <c r="AP47" s="5">
        <f>6.32195322422043^2</f>
        <v>39.967092569231099</v>
      </c>
      <c r="AQ47" s="4">
        <v>40.225956653675397</v>
      </c>
      <c r="AR47" s="5">
        <f>6.35450109702017^2</f>
        <v>40.379684192030538</v>
      </c>
      <c r="AS47" s="4">
        <v>40.366207489622397</v>
      </c>
      <c r="AT47" s="4">
        <v>40.173975573172001</v>
      </c>
      <c r="AU47" s="4">
        <v>40.245810907226897</v>
      </c>
      <c r="AV47" s="1"/>
      <c r="AW47" s="1"/>
      <c r="AX47" s="4">
        <v>52.7339881901053</v>
      </c>
      <c r="AY47" s="4">
        <v>59.345026260281003</v>
      </c>
      <c r="AZ47" s="4">
        <v>59.282887310084199</v>
      </c>
      <c r="BA47" s="4">
        <v>57.928734855507798</v>
      </c>
      <c r="BB47" s="4">
        <v>62.504328180276403</v>
      </c>
      <c r="BC47" s="4">
        <v>64.802510206247305</v>
      </c>
      <c r="BD47" s="4">
        <v>54.891755376189899</v>
      </c>
      <c r="BE47" s="4">
        <v>62.949301813952601</v>
      </c>
      <c r="BF47" s="4">
        <v>62.585095104669399</v>
      </c>
      <c r="BG47" s="4">
        <v>53.976650462114598</v>
      </c>
      <c r="BH47" s="4">
        <v>64.858787037201793</v>
      </c>
      <c r="BI47" s="4">
        <v>58.743687277751299</v>
      </c>
      <c r="BJ47" s="4">
        <v>53.785469278203898</v>
      </c>
      <c r="BK47" s="4">
        <v>63.971570607061402</v>
      </c>
      <c r="BL47" s="4">
        <v>58.370161244061798</v>
      </c>
      <c r="BM47" s="4">
        <v>60.173811112348098</v>
      </c>
      <c r="BN47" s="4">
        <v>53.259771204530502</v>
      </c>
      <c r="BO47" s="4">
        <v>55.026705561451699</v>
      </c>
      <c r="BP47" s="4">
        <v>57.655169787243899</v>
      </c>
      <c r="BQ47" s="4">
        <v>56.771112854853399</v>
      </c>
      <c r="BR47" s="4">
        <v>63.961459240848001</v>
      </c>
      <c r="BS47" s="1"/>
      <c r="BT47" s="4">
        <v>45.089815771902899</v>
      </c>
      <c r="BU47" s="9">
        <v>54.7543461338593</v>
      </c>
      <c r="BV47" s="9">
        <v>47.7397746137162</v>
      </c>
      <c r="BW47" s="9">
        <v>40.817580960688197</v>
      </c>
      <c r="BX47" s="9">
        <v>55.252879968488301</v>
      </c>
      <c r="BY47" s="9">
        <v>51.249911487139201</v>
      </c>
      <c r="BZ47" s="9">
        <v>56.130597405357598</v>
      </c>
      <c r="CA47" s="9">
        <v>50.293779603953098</v>
      </c>
      <c r="CB47" s="9">
        <v>41.527937851246101</v>
      </c>
      <c r="CC47" s="9">
        <v>50.476595557537102</v>
      </c>
      <c r="CD47" s="9">
        <v>36.637121057233202</v>
      </c>
      <c r="CE47" s="9">
        <v>33.610979975141902</v>
      </c>
      <c r="CF47" s="9">
        <v>46.395461054232896</v>
      </c>
      <c r="CG47" s="9">
        <v>65.324162062284103</v>
      </c>
      <c r="CH47" s="9">
        <v>47.716664768611999</v>
      </c>
      <c r="CI47" s="9">
        <v>61.102649621243998</v>
      </c>
      <c r="CJ47" s="9">
        <v>64.259667710629998</v>
      </c>
      <c r="CK47" s="9">
        <v>39.596612515719002</v>
      </c>
      <c r="CL47" s="9">
        <v>40.489795638612797</v>
      </c>
      <c r="CM47" s="9">
        <v>33.862228994550897</v>
      </c>
      <c r="CN47" s="9">
        <v>47.241156146070097</v>
      </c>
    </row>
    <row r="48" spans="1:92" ht="14.25" customHeight="1" x14ac:dyDescent="0.3">
      <c r="A48" s="2" t="s">
        <v>42</v>
      </c>
      <c r="B48" s="1"/>
      <c r="C48" s="1"/>
      <c r="D48" s="2">
        <v>47.386387499328499</v>
      </c>
      <c r="E48" s="2">
        <v>44.099234684442401</v>
      </c>
      <c r="F48" s="2">
        <v>48.749342924914899</v>
      </c>
      <c r="G48" s="2">
        <v>47.397379173245298</v>
      </c>
      <c r="H48" s="2">
        <v>48.5663399473558</v>
      </c>
      <c r="I48" s="2">
        <v>46.4835084222183</v>
      </c>
      <c r="J48" s="2">
        <v>47.570719365474403</v>
      </c>
      <c r="K48" s="2">
        <v>48.350102899283698</v>
      </c>
      <c r="L48" s="2">
        <v>46.091806613701699</v>
      </c>
      <c r="M48" s="2">
        <v>49.023421063850797</v>
      </c>
      <c r="N48" s="2">
        <v>49.117871631446697</v>
      </c>
      <c r="O48" s="2">
        <v>49.616186017028497</v>
      </c>
      <c r="P48" s="2">
        <v>49.822829768077</v>
      </c>
      <c r="Q48" s="2">
        <v>52.1599956360782</v>
      </c>
      <c r="R48" s="2">
        <v>50.491474795496998</v>
      </c>
      <c r="S48" s="2">
        <v>51.6184736387575</v>
      </c>
      <c r="T48" s="2">
        <v>50.150100745261902</v>
      </c>
      <c r="U48" s="2">
        <v>47.867715145960297</v>
      </c>
      <c r="V48" s="2">
        <v>49.352005368382699</v>
      </c>
      <c r="W48" s="2">
        <v>47.064101604403902</v>
      </c>
      <c r="X48" s="2">
        <v>47.580806302379401</v>
      </c>
      <c r="Y48" s="1"/>
      <c r="Z48" s="1"/>
      <c r="AA48" s="3">
        <v>38.397079229840102</v>
      </c>
      <c r="AB48" s="8">
        <v>38.762791271130098</v>
      </c>
      <c r="AC48" s="4">
        <v>38.805244333313098</v>
      </c>
      <c r="AD48" s="4">
        <v>38.818734302094498</v>
      </c>
      <c r="AE48" s="4">
        <v>38.759519485440102</v>
      </c>
      <c r="AF48" s="4">
        <v>38.819574173881001</v>
      </c>
      <c r="AG48" s="5">
        <f>6.23215504265579^2</f>
        <v>38.839756475699986</v>
      </c>
      <c r="AH48" s="4">
        <v>38.984202129869601</v>
      </c>
      <c r="AI48" s="5">
        <f>6.21262236551833^2</f>
        <v>38.59667665653857</v>
      </c>
      <c r="AJ48" s="4">
        <v>38.601764838087703</v>
      </c>
      <c r="AK48" s="4">
        <v>38.921259510956098</v>
      </c>
      <c r="AL48" s="4">
        <v>38.9403896849972</v>
      </c>
      <c r="AM48" s="4">
        <v>38.754891060317703</v>
      </c>
      <c r="AN48" s="5">
        <f>6.23041385708347^2</f>
        <v>38.818056830537728</v>
      </c>
      <c r="AO48" s="4">
        <v>38.833260439563702</v>
      </c>
      <c r="AP48" s="5">
        <f>6.22670549489211^2</f>
        <v>38.771861320119598</v>
      </c>
      <c r="AQ48" s="4">
        <v>38.920795012462399</v>
      </c>
      <c r="AR48" s="5">
        <f>6.24127826368567^2</f>
        <v>38.953554364755213</v>
      </c>
      <c r="AS48" s="4">
        <v>39.047212146472297</v>
      </c>
      <c r="AT48" s="4">
        <v>38.912776062946499</v>
      </c>
      <c r="AU48" s="4">
        <v>38.989399772347198</v>
      </c>
      <c r="AV48" s="1"/>
      <c r="AW48" s="1"/>
      <c r="AX48" s="4">
        <v>48.171161137453701</v>
      </c>
      <c r="AY48" s="4">
        <v>56.391106935412303</v>
      </c>
      <c r="AZ48" s="4">
        <v>55.738801311333802</v>
      </c>
      <c r="BA48" s="4">
        <v>54.9215597317244</v>
      </c>
      <c r="BB48" s="4">
        <v>59.355087393934198</v>
      </c>
      <c r="BC48" s="4">
        <v>60.982169330966499</v>
      </c>
      <c r="BD48" s="4">
        <v>51.188375970830997</v>
      </c>
      <c r="BE48" s="4">
        <v>58.907098086318101</v>
      </c>
      <c r="BF48" s="4">
        <v>60.858888407048603</v>
      </c>
      <c r="BG48" s="4">
        <v>50.443648807948001</v>
      </c>
      <c r="BH48" s="4">
        <v>65.372321402133906</v>
      </c>
      <c r="BI48" s="4">
        <v>55.416319941696003</v>
      </c>
      <c r="BJ48" s="4">
        <v>50.876001570645002</v>
      </c>
      <c r="BK48" s="4">
        <v>60.946403009728897</v>
      </c>
      <c r="BL48" s="4">
        <v>53.478477503589197</v>
      </c>
      <c r="BM48" s="4">
        <v>55.872127075286897</v>
      </c>
      <c r="BN48" s="4">
        <v>50.325440268596502</v>
      </c>
      <c r="BO48" s="4">
        <v>51.092375513588003</v>
      </c>
      <c r="BP48" s="4">
        <v>53.831553254833501</v>
      </c>
      <c r="BQ48" s="4">
        <v>52.699369191180701</v>
      </c>
      <c r="BR48" s="4">
        <v>60.464796620174802</v>
      </c>
      <c r="BS48" s="1"/>
      <c r="BT48" s="4">
        <v>46.908796535337203</v>
      </c>
      <c r="BU48" s="9">
        <v>56.589854311414797</v>
      </c>
      <c r="BV48" s="9">
        <v>48.199152282381696</v>
      </c>
      <c r="BW48" s="9">
        <v>45.389399785654497</v>
      </c>
      <c r="BX48" s="9">
        <v>60.186047024241198</v>
      </c>
      <c r="BY48" s="9">
        <v>54.332945977943503</v>
      </c>
      <c r="BZ48" s="9">
        <v>57.296804365821998</v>
      </c>
      <c r="CA48" s="9">
        <v>51.196618793799999</v>
      </c>
      <c r="CB48" s="9">
        <v>42.3578627411582</v>
      </c>
      <c r="CC48" s="9">
        <v>52.333936444564799</v>
      </c>
      <c r="CD48" s="9">
        <v>35.5530280862342</v>
      </c>
      <c r="CE48" s="9">
        <v>33.918357430940098</v>
      </c>
      <c r="CF48" s="9">
        <v>48.864705786781101</v>
      </c>
      <c r="CG48" s="9">
        <v>69.891229790742003</v>
      </c>
      <c r="CH48" s="9">
        <v>48.392848537295301</v>
      </c>
      <c r="CI48" s="9">
        <v>63.316070715568003</v>
      </c>
      <c r="CJ48" s="9">
        <v>63.956638404468499</v>
      </c>
      <c r="CK48" s="9">
        <v>40.5874189647907</v>
      </c>
      <c r="CL48" s="9">
        <v>40.519205771086597</v>
      </c>
      <c r="CM48" s="9">
        <v>34.119345308938499</v>
      </c>
      <c r="CN48" s="9">
        <v>48.472205291724599</v>
      </c>
    </row>
    <row r="49" spans="1:92" ht="14.25" customHeight="1" x14ac:dyDescent="0.3">
      <c r="A49" s="2" t="s">
        <v>43</v>
      </c>
      <c r="B49" s="1"/>
      <c r="C49" s="1"/>
      <c r="D49" s="2">
        <v>48.697357343764402</v>
      </c>
      <c r="E49" s="2">
        <v>44.267477110856497</v>
      </c>
      <c r="F49" s="2">
        <v>47.279222435574198</v>
      </c>
      <c r="G49" s="2">
        <v>46.939225556879101</v>
      </c>
      <c r="H49" s="2">
        <v>47.340766194915702</v>
      </c>
      <c r="I49" s="2">
        <v>45.451779998637903</v>
      </c>
      <c r="J49" s="2">
        <v>46.478142213645597</v>
      </c>
      <c r="K49" s="2">
        <v>48.351045646923701</v>
      </c>
      <c r="L49" s="2">
        <v>45.915330923646501</v>
      </c>
      <c r="M49" s="2">
        <v>49.756333416274401</v>
      </c>
      <c r="N49" s="2">
        <v>49.3097118808071</v>
      </c>
      <c r="O49" s="2">
        <v>51.982317406451202</v>
      </c>
      <c r="P49" s="2">
        <v>51.628387067354701</v>
      </c>
      <c r="Q49" s="2">
        <v>50.318899217820601</v>
      </c>
      <c r="R49" s="2">
        <v>50.507634806409001</v>
      </c>
      <c r="S49" s="2">
        <v>50.587142083850701</v>
      </c>
      <c r="T49" s="2">
        <v>52.438477084150101</v>
      </c>
      <c r="U49" s="2">
        <v>47.859856127260301</v>
      </c>
      <c r="V49" s="2">
        <v>49.050983260105397</v>
      </c>
      <c r="W49" s="2">
        <v>49.063338038451498</v>
      </c>
      <c r="X49" s="2">
        <v>48.654729793860596</v>
      </c>
      <c r="Y49" s="1"/>
      <c r="Z49" s="1"/>
      <c r="AA49" s="3">
        <v>38.958017095488103</v>
      </c>
      <c r="AB49" s="8">
        <v>39.270105291405898</v>
      </c>
      <c r="AC49" s="4">
        <v>39.321855570377501</v>
      </c>
      <c r="AD49" s="4">
        <v>39.524447634067798</v>
      </c>
      <c r="AE49" s="4">
        <v>39.372515685008302</v>
      </c>
      <c r="AF49" s="4">
        <v>39.496092432598502</v>
      </c>
      <c r="AG49" s="5">
        <f>6.28733179057242^2</f>
        <v>39.530541044742591</v>
      </c>
      <c r="AH49" s="4">
        <v>39.685369940628199</v>
      </c>
      <c r="AI49" s="5">
        <f>6.26620884942939^2</f>
        <v>39.265373344667196</v>
      </c>
      <c r="AJ49" s="4">
        <v>39.398968916332201</v>
      </c>
      <c r="AK49" s="4">
        <v>39.481439796035801</v>
      </c>
      <c r="AL49" s="4">
        <v>39.471753926197003</v>
      </c>
      <c r="AM49" s="4">
        <v>39.314741382915599</v>
      </c>
      <c r="AN49" s="5">
        <f>6.27885421493769^2</f>
        <v>39.424010252440794</v>
      </c>
      <c r="AO49" s="4">
        <v>39.420152243923098</v>
      </c>
      <c r="AP49" s="5">
        <f>6.27469017553164^2</f>
        <v>39.37173679891329</v>
      </c>
      <c r="AQ49" s="4">
        <v>39.404390434852601</v>
      </c>
      <c r="AR49" s="5">
        <f>6.27936701716364^2</f>
        <v>39.430450136242591</v>
      </c>
      <c r="AS49" s="4">
        <v>39.513814178269598</v>
      </c>
      <c r="AT49" s="4">
        <v>39.4538658781252</v>
      </c>
      <c r="AU49" s="4">
        <v>39.564001649401398</v>
      </c>
      <c r="AV49" s="1"/>
      <c r="AW49" s="1"/>
      <c r="AX49" s="4">
        <v>47.890050391253801</v>
      </c>
      <c r="AY49" s="4">
        <v>56.174525991716401</v>
      </c>
      <c r="AZ49" s="4">
        <v>54.389752184267302</v>
      </c>
      <c r="BA49" s="4">
        <v>55.2723931175641</v>
      </c>
      <c r="BB49" s="4">
        <v>59.1782479208712</v>
      </c>
      <c r="BC49" s="4">
        <v>60.644898947171697</v>
      </c>
      <c r="BD49" s="4">
        <v>50.629118548379601</v>
      </c>
      <c r="BE49" s="4">
        <v>57.9992156108652</v>
      </c>
      <c r="BF49" s="4">
        <v>59.238257205276199</v>
      </c>
      <c r="BG49" s="4">
        <v>50.0503983440803</v>
      </c>
      <c r="BH49" s="4">
        <v>66.815292739816996</v>
      </c>
      <c r="BI49" s="4">
        <v>54.447574352032603</v>
      </c>
      <c r="BJ49" s="4">
        <v>50.2014951515172</v>
      </c>
      <c r="BK49" s="4">
        <v>60.550775383149002</v>
      </c>
      <c r="BL49" s="4">
        <v>52.909419426454299</v>
      </c>
      <c r="BM49" s="4">
        <v>54.811794968505197</v>
      </c>
      <c r="BN49" s="4">
        <v>49.773096184422897</v>
      </c>
      <c r="BO49" s="4">
        <v>50.470624713552098</v>
      </c>
      <c r="BP49" s="4">
        <v>53.152394262526101</v>
      </c>
      <c r="BQ49" s="4">
        <v>52.259213553825901</v>
      </c>
      <c r="BR49" s="4">
        <v>59.903284324864401</v>
      </c>
      <c r="BS49" s="1"/>
      <c r="BT49" s="4">
        <v>45.421818609033302</v>
      </c>
      <c r="BU49" s="9">
        <v>56.575527579734803</v>
      </c>
      <c r="BV49" s="9">
        <v>44.555424857325697</v>
      </c>
      <c r="BW49" s="9">
        <v>45.027876882785201</v>
      </c>
      <c r="BX49" s="9">
        <v>62.281477890648901</v>
      </c>
      <c r="BY49" s="9">
        <v>56.620285369049</v>
      </c>
      <c r="BZ49" s="9">
        <v>59.448265437720103</v>
      </c>
      <c r="CA49" s="9">
        <v>54.588688137644603</v>
      </c>
      <c r="CB49" s="9">
        <v>44.976739859775698</v>
      </c>
      <c r="CC49" s="9">
        <v>55.195943414685502</v>
      </c>
      <c r="CD49" s="9">
        <v>36.275355713705501</v>
      </c>
      <c r="CE49" s="9">
        <v>34.0405772830552</v>
      </c>
      <c r="CF49" s="9">
        <v>50.982925588276302</v>
      </c>
      <c r="CG49" s="9">
        <v>71.145157745502999</v>
      </c>
      <c r="CH49" s="9">
        <v>49.574254597286199</v>
      </c>
      <c r="CI49" s="9">
        <v>65.413804037690795</v>
      </c>
      <c r="CJ49" s="9">
        <v>67.343795571915706</v>
      </c>
      <c r="CK49" s="9">
        <v>43.152743043187499</v>
      </c>
      <c r="CL49" s="9">
        <v>41.239545339071697</v>
      </c>
      <c r="CM49" s="9">
        <v>35.090640184728201</v>
      </c>
      <c r="CN49" s="9">
        <v>49.852253520724297</v>
      </c>
    </row>
    <row r="50" spans="1:92" ht="14.25" customHeight="1" x14ac:dyDescent="0.3">
      <c r="A50" s="2" t="s">
        <v>44</v>
      </c>
      <c r="B50" s="1"/>
      <c r="C50" s="1"/>
      <c r="D50" s="2">
        <v>47.911697454985799</v>
      </c>
      <c r="E50" s="2">
        <v>43.7058802823287</v>
      </c>
      <c r="F50" s="2">
        <v>47.323235890846199</v>
      </c>
      <c r="G50" s="2">
        <v>46.815082665988697</v>
      </c>
      <c r="H50" s="2">
        <v>46.033631781338798</v>
      </c>
      <c r="I50" s="2">
        <v>44.862688155021303</v>
      </c>
      <c r="J50" s="2">
        <v>45.994358601176302</v>
      </c>
      <c r="K50" s="2">
        <v>45.486495512297203</v>
      </c>
      <c r="L50" s="2">
        <v>44.969344709255402</v>
      </c>
      <c r="M50" s="2">
        <v>49.086854494934002</v>
      </c>
      <c r="N50" s="2">
        <v>49.639984303042901</v>
      </c>
      <c r="O50" s="2">
        <v>49.542758709237503</v>
      </c>
      <c r="P50" s="2">
        <v>49.184329071632199</v>
      </c>
      <c r="Q50" s="2">
        <v>49.073217170820698</v>
      </c>
      <c r="R50" s="2">
        <v>50.256944182510303</v>
      </c>
      <c r="S50" s="2">
        <v>48.077974321957797</v>
      </c>
      <c r="T50" s="2">
        <v>50.469176399019901</v>
      </c>
      <c r="U50" s="2">
        <v>46.181097522429397</v>
      </c>
      <c r="V50" s="2">
        <v>46.842799113974102</v>
      </c>
      <c r="W50" s="2">
        <v>47.171044565356397</v>
      </c>
      <c r="X50" s="2">
        <v>47.1845906045736</v>
      </c>
      <c r="Y50" s="1"/>
      <c r="Z50" s="1"/>
      <c r="AA50" s="3">
        <v>37.701530974643703</v>
      </c>
      <c r="AB50" s="8">
        <v>38.035738373580003</v>
      </c>
      <c r="AC50" s="4">
        <v>38.083392561524597</v>
      </c>
      <c r="AD50" s="4">
        <v>38.2789542075041</v>
      </c>
      <c r="AE50" s="4">
        <v>38.005026542330498</v>
      </c>
      <c r="AF50" s="4">
        <v>38.258190817218903</v>
      </c>
      <c r="AG50" s="5">
        <f>6.19144798633058^2</f>
        <v>38.334028167436998</v>
      </c>
      <c r="AH50" s="4">
        <v>38.415746492457103</v>
      </c>
      <c r="AI50" s="5">
        <f>6.16440631220492^2</f>
        <v>37.999905181951867</v>
      </c>
      <c r="AJ50" s="4">
        <v>38.055865503317001</v>
      </c>
      <c r="AK50" s="4">
        <v>38.215323349869301</v>
      </c>
      <c r="AL50" s="4">
        <v>38.087522055028899</v>
      </c>
      <c r="AM50" s="4">
        <v>37.959691272323703</v>
      </c>
      <c r="AN50" s="5">
        <f>6.17632758781688^2</f>
        <v>38.147022472027885</v>
      </c>
      <c r="AO50" s="4">
        <v>38.1264924301774</v>
      </c>
      <c r="AP50" s="5">
        <f>6.16971749389055^2</f>
        <v>38.065413954419093</v>
      </c>
      <c r="AQ50" s="4">
        <v>38.056862449086601</v>
      </c>
      <c r="AR50" s="5">
        <f>6.17192121258376^2</f>
        <v>38.092611454341387</v>
      </c>
      <c r="AS50" s="4">
        <v>38.172579460434399</v>
      </c>
      <c r="AT50" s="4">
        <v>38.1728672265236</v>
      </c>
      <c r="AU50" s="4">
        <v>38.289008999577597</v>
      </c>
      <c r="AV50" s="1"/>
      <c r="AW50" s="1"/>
      <c r="AX50" s="4">
        <v>50.8786317328872</v>
      </c>
      <c r="AY50" s="4">
        <v>57.882120755157601</v>
      </c>
      <c r="AZ50" s="4">
        <v>56.703015371051499</v>
      </c>
      <c r="BA50" s="4">
        <v>58.631838414856503</v>
      </c>
      <c r="BB50" s="4">
        <v>59.876490965683701</v>
      </c>
      <c r="BC50" s="4">
        <v>62.361824254399799</v>
      </c>
      <c r="BD50" s="4">
        <v>51.600698999342796</v>
      </c>
      <c r="BE50" s="4">
        <v>60.035458890724001</v>
      </c>
      <c r="BF50" s="4">
        <v>61.839110924157602</v>
      </c>
      <c r="BG50" s="4">
        <v>51.227677078092803</v>
      </c>
      <c r="BH50" s="4">
        <v>68.096153157588205</v>
      </c>
      <c r="BI50" s="4">
        <v>56.259671816266703</v>
      </c>
      <c r="BJ50" s="4">
        <v>51.7240864148364</v>
      </c>
      <c r="BK50" s="4">
        <v>62.288475666702702</v>
      </c>
      <c r="BL50" s="4">
        <v>54.587053946468302</v>
      </c>
      <c r="BM50" s="4">
        <v>56.593919500876403</v>
      </c>
      <c r="BN50" s="4">
        <v>51.274823072589697</v>
      </c>
      <c r="BO50" s="4">
        <v>52.228408783910901</v>
      </c>
      <c r="BP50" s="4">
        <v>55.325446048583899</v>
      </c>
      <c r="BQ50" s="4">
        <v>54.627914622018601</v>
      </c>
      <c r="BR50" s="4">
        <v>60.829185830339803</v>
      </c>
      <c r="BS50" s="1"/>
      <c r="BT50" s="4">
        <v>44.731203328906297</v>
      </c>
      <c r="BU50" s="9">
        <v>50.7819052312542</v>
      </c>
      <c r="BV50" s="9">
        <v>41.446896270622901</v>
      </c>
      <c r="BW50" s="9">
        <v>40.7256974942797</v>
      </c>
      <c r="BX50" s="9">
        <v>55.140098366410001</v>
      </c>
      <c r="BY50" s="9">
        <v>52.468609839182101</v>
      </c>
      <c r="BZ50" s="9">
        <v>54.054004363179097</v>
      </c>
      <c r="CA50" s="9">
        <v>49.302938763782201</v>
      </c>
      <c r="CB50" s="9">
        <v>38.823514839222597</v>
      </c>
      <c r="CC50" s="9">
        <v>47.648492824324698</v>
      </c>
      <c r="CD50" s="9">
        <v>36.2522506190816</v>
      </c>
      <c r="CE50" s="9">
        <v>35.007917274008399</v>
      </c>
      <c r="CF50" s="9">
        <v>46.929736356873697</v>
      </c>
      <c r="CG50" s="9">
        <v>64.7173806151376</v>
      </c>
      <c r="CH50" s="9">
        <v>44.810999109867403</v>
      </c>
      <c r="CI50" s="9">
        <v>58.1402627932627</v>
      </c>
      <c r="CJ50" s="9">
        <v>65.243083582290893</v>
      </c>
      <c r="CK50" s="9">
        <v>37.688405895250597</v>
      </c>
      <c r="CL50" s="9">
        <v>37.318740664007798</v>
      </c>
      <c r="CM50" s="9">
        <v>33.486648684105901</v>
      </c>
      <c r="CN50" s="9">
        <v>44.360016178212703</v>
      </c>
    </row>
    <row r="51" spans="1:92" ht="14.25" customHeight="1" x14ac:dyDescent="0.3">
      <c r="A51" s="2" t="s">
        <v>45</v>
      </c>
      <c r="B51" s="1"/>
      <c r="C51" s="1"/>
      <c r="D51" s="2">
        <v>49.285802809346599</v>
      </c>
      <c r="E51" s="2">
        <v>44.289930670001901</v>
      </c>
      <c r="F51" s="2">
        <v>46.548578210029802</v>
      </c>
      <c r="G51" s="2">
        <v>47.320328246733403</v>
      </c>
      <c r="H51" s="2">
        <v>47.328301495615896</v>
      </c>
      <c r="I51" s="2">
        <v>46.227764893931102</v>
      </c>
      <c r="J51" s="2">
        <v>46.438588041409297</v>
      </c>
      <c r="K51" s="2">
        <v>46.571501211070398</v>
      </c>
      <c r="L51" s="2">
        <v>47.0913782087258</v>
      </c>
      <c r="M51" s="2">
        <v>48.441093464952999</v>
      </c>
      <c r="N51" s="2">
        <v>50.524455126469398</v>
      </c>
      <c r="O51" s="2">
        <v>49.380507302787699</v>
      </c>
      <c r="P51" s="2">
        <v>48.094775332207803</v>
      </c>
      <c r="Q51" s="2">
        <v>49.343087566974397</v>
      </c>
      <c r="R51" s="2">
        <v>51.399648651461398</v>
      </c>
      <c r="S51" s="2">
        <v>49.139403177375897</v>
      </c>
      <c r="T51" s="2">
        <v>51.462516829647498</v>
      </c>
      <c r="U51" s="2">
        <v>47.197906567711698</v>
      </c>
      <c r="V51" s="2">
        <v>46.752141929942603</v>
      </c>
      <c r="W51" s="2">
        <v>48.712349804378597</v>
      </c>
      <c r="X51" s="2">
        <v>49.757265211653603</v>
      </c>
      <c r="Y51" s="1"/>
      <c r="Z51" s="1"/>
      <c r="AA51" s="3">
        <v>38.3406466256356</v>
      </c>
      <c r="AB51" s="8">
        <v>38.6839332941463</v>
      </c>
      <c r="AC51" s="4">
        <v>38.615428163912199</v>
      </c>
      <c r="AD51" s="4">
        <v>38.709206976319102</v>
      </c>
      <c r="AE51" s="4">
        <v>38.8284523152752</v>
      </c>
      <c r="AF51" s="4">
        <v>38.787120736629802</v>
      </c>
      <c r="AG51" s="5">
        <f>6.23159584457305^2</f>
        <v>38.832786770100107</v>
      </c>
      <c r="AH51" s="4">
        <v>38.885199770142798</v>
      </c>
      <c r="AI51" s="5">
        <f>6.20099628843866^2</f>
        <v>38.452354969230029</v>
      </c>
      <c r="AJ51" s="4">
        <v>38.514580255520301</v>
      </c>
      <c r="AK51" s="4">
        <v>38.904813319393703</v>
      </c>
      <c r="AL51" s="4">
        <v>38.774760384714803</v>
      </c>
      <c r="AM51" s="4">
        <v>38.784744041111203</v>
      </c>
      <c r="AN51" s="5">
        <f>6.24008496324596^2</f>
        <v>38.93866034852833</v>
      </c>
      <c r="AO51" s="4">
        <v>38.9497093524839</v>
      </c>
      <c r="AP51" s="5">
        <f>6.22935437672615^2</f>
        <v>38.804855950837236</v>
      </c>
      <c r="AQ51" s="4">
        <v>38.839520915935097</v>
      </c>
      <c r="AR51" s="5">
        <f>6.23502816124071^2</f>
        <v>38.875576171464715</v>
      </c>
      <c r="AS51" s="4">
        <v>38.967615801627801</v>
      </c>
      <c r="AT51" s="4">
        <v>38.888746590164402</v>
      </c>
      <c r="AU51" s="4">
        <v>39.005253621853001</v>
      </c>
      <c r="AV51" s="1"/>
      <c r="AW51" s="1"/>
      <c r="AX51" s="4">
        <v>52.111112473978999</v>
      </c>
      <c r="AY51" s="4">
        <v>58.713563592481997</v>
      </c>
      <c r="AZ51" s="4">
        <v>58.833428864428697</v>
      </c>
      <c r="BA51" s="4">
        <v>60.411863707461002</v>
      </c>
      <c r="BB51" s="4">
        <v>60.446710044319502</v>
      </c>
      <c r="BC51" s="4">
        <v>63.4687828716864</v>
      </c>
      <c r="BD51" s="4">
        <v>53.066604207010997</v>
      </c>
      <c r="BE51" s="4">
        <v>61.665063895382097</v>
      </c>
      <c r="BF51" s="4">
        <v>62.177146586841303</v>
      </c>
      <c r="BG51" s="4">
        <v>51.763428486606699</v>
      </c>
      <c r="BH51" s="4">
        <v>69.638973417470396</v>
      </c>
      <c r="BI51" s="4">
        <v>57.559562980014803</v>
      </c>
      <c r="BJ51" s="4">
        <v>52.932141591688797</v>
      </c>
      <c r="BK51" s="4">
        <v>63.028277730891702</v>
      </c>
      <c r="BL51" s="4">
        <v>56.688583324499803</v>
      </c>
      <c r="BM51" s="4">
        <v>57.935502507705699</v>
      </c>
      <c r="BN51" s="4">
        <v>52.260327045139398</v>
      </c>
      <c r="BO51" s="4">
        <v>53.955136557843502</v>
      </c>
      <c r="BP51" s="4">
        <v>56.347050530614297</v>
      </c>
      <c r="BQ51" s="4">
        <v>55.533423798383602</v>
      </c>
      <c r="BR51" s="4">
        <v>61.532008914593597</v>
      </c>
      <c r="BS51" s="1"/>
      <c r="BT51" s="4">
        <v>47.314676172053503</v>
      </c>
      <c r="BU51" s="9">
        <v>52.263025991544197</v>
      </c>
      <c r="BV51" s="9">
        <v>40.979203062709999</v>
      </c>
      <c r="BW51" s="9">
        <v>41.312941273529198</v>
      </c>
      <c r="BX51" s="9">
        <v>57.1719838994984</v>
      </c>
      <c r="BY51" s="9">
        <v>50.686614048799797</v>
      </c>
      <c r="BZ51" s="9">
        <v>53.057507674424002</v>
      </c>
      <c r="CA51" s="9">
        <v>49.280238641751197</v>
      </c>
      <c r="CB51" s="9">
        <v>40.559443336298102</v>
      </c>
      <c r="CC51" s="9">
        <v>47.573445111595902</v>
      </c>
      <c r="CD51" s="9">
        <v>37.443751145761603</v>
      </c>
      <c r="CE51" s="9">
        <v>35.736835079975798</v>
      </c>
      <c r="CF51" s="9">
        <v>46.153466717881301</v>
      </c>
      <c r="CG51" s="9">
        <v>66.881183850738793</v>
      </c>
      <c r="CH51" s="9">
        <v>44.9769866238071</v>
      </c>
      <c r="CI51" s="9">
        <v>59.377286619281698</v>
      </c>
      <c r="CJ51" s="9">
        <v>66.420511241132104</v>
      </c>
      <c r="CK51" s="9">
        <v>38.229008773084502</v>
      </c>
      <c r="CL51" s="9">
        <v>38.2623472610967</v>
      </c>
      <c r="CM51" s="9">
        <v>34.675762949323698</v>
      </c>
      <c r="CN51" s="9">
        <v>43.544362289275803</v>
      </c>
    </row>
    <row r="52" spans="1:92" ht="14.25" customHeight="1" x14ac:dyDescent="0.3">
      <c r="A52" s="2" t="s">
        <v>46</v>
      </c>
      <c r="B52" s="1"/>
      <c r="C52" s="1"/>
      <c r="D52" s="2">
        <v>51.183124685299497</v>
      </c>
      <c r="E52" s="2">
        <v>46.511878690885901</v>
      </c>
      <c r="F52" s="2">
        <v>47.637046323383601</v>
      </c>
      <c r="G52" s="2">
        <v>48.141111881909801</v>
      </c>
      <c r="H52" s="2">
        <v>46.964715768881298</v>
      </c>
      <c r="I52" s="2">
        <v>47.888868893221201</v>
      </c>
      <c r="J52" s="2">
        <v>48.1764618093056</v>
      </c>
      <c r="K52" s="2">
        <v>47.1933555817605</v>
      </c>
      <c r="L52" s="2">
        <v>46.184927495577597</v>
      </c>
      <c r="M52" s="2">
        <v>48.635378387972303</v>
      </c>
      <c r="N52" s="2">
        <v>50.8151975849728</v>
      </c>
      <c r="O52" s="2">
        <v>52.104199933959997</v>
      </c>
      <c r="P52" s="2">
        <v>51.641895727004098</v>
      </c>
      <c r="Q52" s="2">
        <v>49.638389240435302</v>
      </c>
      <c r="R52" s="2">
        <v>52.439478606968898</v>
      </c>
      <c r="S52" s="2">
        <v>50.005609644585</v>
      </c>
      <c r="T52" s="2">
        <v>51.3377619427716</v>
      </c>
      <c r="U52" s="2">
        <v>48.437171113889796</v>
      </c>
      <c r="V52" s="2">
        <v>49.052389723786298</v>
      </c>
      <c r="W52" s="2">
        <v>48.868674160737001</v>
      </c>
      <c r="X52" s="2">
        <v>49.597808240199498</v>
      </c>
      <c r="Y52" s="1"/>
      <c r="Z52" s="1"/>
      <c r="AA52" s="2">
        <v>39.775262288601901</v>
      </c>
      <c r="AB52" s="8">
        <v>40.106035310338598</v>
      </c>
      <c r="AC52" s="4">
        <v>39.806926444004901</v>
      </c>
      <c r="AD52" s="4">
        <v>39.816637639147601</v>
      </c>
      <c r="AE52" s="4">
        <v>40.215310272857998</v>
      </c>
      <c r="AF52" s="4">
        <v>40.003649511280898</v>
      </c>
      <c r="AG52" s="5">
        <f>6.32900823229182^2</f>
        <v>40.056345204417632</v>
      </c>
      <c r="AH52" s="4">
        <v>40.071907873656599</v>
      </c>
      <c r="AI52" s="5">
        <f>6.29502693733818^2</f>
        <v>39.62736414181331</v>
      </c>
      <c r="AJ52" s="4">
        <v>39.669583314058499</v>
      </c>
      <c r="AK52" s="4">
        <v>40.220716765456103</v>
      </c>
      <c r="AL52" s="4">
        <v>40.144443513615201</v>
      </c>
      <c r="AM52" s="4">
        <v>40.098941805348701</v>
      </c>
      <c r="AN52" s="5">
        <f>6.34650021305552^2</f>
        <v>40.278064954313756</v>
      </c>
      <c r="AO52" s="4">
        <v>40.457907485363101</v>
      </c>
      <c r="AP52" s="5">
        <f>6.34248759644859^2</f>
        <v>40.227148911104216</v>
      </c>
      <c r="AQ52" s="4">
        <v>40.419350492930398</v>
      </c>
      <c r="AR52" s="5">
        <f>6.36100263071254^2</f>
        <v>40.462354467931853</v>
      </c>
      <c r="AS52" s="4">
        <v>40.496961720768802</v>
      </c>
      <c r="AT52" s="4">
        <v>40.298800835157301</v>
      </c>
      <c r="AU52" s="4">
        <v>40.434331775879301</v>
      </c>
      <c r="AV52" s="1"/>
      <c r="AW52" s="1"/>
      <c r="AX52" s="4">
        <v>51.626367876001801</v>
      </c>
      <c r="AY52" s="4">
        <v>58.625456029961903</v>
      </c>
      <c r="AZ52" s="4">
        <v>59.2837189767301</v>
      </c>
      <c r="BA52" s="4">
        <v>59.695077348708899</v>
      </c>
      <c r="BB52" s="4">
        <v>60.653086137955597</v>
      </c>
      <c r="BC52" s="4">
        <v>61.222418482653502</v>
      </c>
      <c r="BD52" s="4">
        <v>52.7186761059655</v>
      </c>
      <c r="BE52" s="4">
        <v>61.806041661704597</v>
      </c>
      <c r="BF52" s="4">
        <v>61.873922855303</v>
      </c>
      <c r="BG52" s="4">
        <v>51.848781735590698</v>
      </c>
      <c r="BH52" s="4">
        <v>70.883114044068193</v>
      </c>
      <c r="BI52" s="4">
        <v>57.152366537300999</v>
      </c>
      <c r="BJ52" s="4">
        <v>52.4189222335051</v>
      </c>
      <c r="BK52" s="4">
        <v>63.088148145766802</v>
      </c>
      <c r="BL52" s="4">
        <v>56.432870028191097</v>
      </c>
      <c r="BM52" s="4">
        <v>57.5442129966873</v>
      </c>
      <c r="BN52" s="4">
        <v>52.007834990400703</v>
      </c>
      <c r="BO52" s="4">
        <v>53.8117282328691</v>
      </c>
      <c r="BP52" s="4">
        <v>56.269735945043799</v>
      </c>
      <c r="BQ52" s="4">
        <v>55.3047859360681</v>
      </c>
      <c r="BR52" s="4">
        <v>61.256462774319999</v>
      </c>
      <c r="BS52" s="1"/>
      <c r="BT52" s="4">
        <v>49.222070169811403</v>
      </c>
      <c r="BU52" s="9">
        <v>55.138579224723102</v>
      </c>
      <c r="BV52" s="9">
        <v>44.494715760175197</v>
      </c>
      <c r="BW52" s="9">
        <v>45.006998817990201</v>
      </c>
      <c r="BX52" s="9">
        <v>60.527273160177799</v>
      </c>
      <c r="BY52" s="9">
        <v>52.9486815319733</v>
      </c>
      <c r="BZ52" s="9">
        <v>59.4547427830354</v>
      </c>
      <c r="CA52" s="9">
        <v>53.129885962786197</v>
      </c>
      <c r="CB52" s="9">
        <v>46.454062417331301</v>
      </c>
      <c r="CC52" s="9">
        <v>52.890619427174997</v>
      </c>
      <c r="CD52" s="9">
        <v>39.542386219551801</v>
      </c>
      <c r="CE52" s="9">
        <v>36.541707516533499</v>
      </c>
      <c r="CF52" s="9">
        <v>49.0992881207941</v>
      </c>
      <c r="CG52" s="9">
        <v>73.428092926245398</v>
      </c>
      <c r="CH52" s="9">
        <v>50.5868803163386</v>
      </c>
      <c r="CI52" s="9">
        <v>66.970049182519702</v>
      </c>
      <c r="CJ52" s="9">
        <v>67.840808211286998</v>
      </c>
      <c r="CK52" s="9">
        <v>42.631635233385502</v>
      </c>
      <c r="CL52" s="9">
        <v>43.361716186495798</v>
      </c>
      <c r="CM52" s="9">
        <v>38.8772521173426</v>
      </c>
      <c r="CN52" s="9">
        <v>48.998902956254703</v>
      </c>
    </row>
    <row r="53" spans="1:92" ht="14.25" customHeight="1" x14ac:dyDescent="0.3">
      <c r="A53" s="2" t="s">
        <v>47</v>
      </c>
      <c r="B53" s="1"/>
      <c r="C53" s="1"/>
      <c r="D53" s="2">
        <v>50.282383125036603</v>
      </c>
      <c r="E53" s="2">
        <v>46.871312963044502</v>
      </c>
      <c r="F53" s="2">
        <v>48.346449654350003</v>
      </c>
      <c r="G53" s="2">
        <v>49.354557199974103</v>
      </c>
      <c r="H53" s="2">
        <v>48.4644871068706</v>
      </c>
      <c r="I53" s="2">
        <v>46.6309163007246</v>
      </c>
      <c r="J53" s="2">
        <v>47.778370803331498</v>
      </c>
      <c r="K53" s="2">
        <v>47.947627910525597</v>
      </c>
      <c r="L53" s="2">
        <v>46.963997476358799</v>
      </c>
      <c r="M53" s="2">
        <v>48.523312892647702</v>
      </c>
      <c r="N53" s="2">
        <v>50.3776616102679</v>
      </c>
      <c r="O53" s="2">
        <v>50.306650800494502</v>
      </c>
      <c r="P53" s="2">
        <v>50.942909924900803</v>
      </c>
      <c r="Q53" s="2">
        <v>46.587106009050899</v>
      </c>
      <c r="R53" s="2">
        <v>50.707161652521499</v>
      </c>
      <c r="S53" s="2">
        <v>49.148595526011</v>
      </c>
      <c r="T53" s="2">
        <v>50.825033749685801</v>
      </c>
      <c r="U53" s="2">
        <v>48.940755133801503</v>
      </c>
      <c r="V53" s="2">
        <v>49.1316708544935</v>
      </c>
      <c r="W53" s="2">
        <v>48.9031983168409</v>
      </c>
      <c r="X53" s="2">
        <v>48.225392052355197</v>
      </c>
      <c r="Y53" s="1"/>
      <c r="Z53" s="1"/>
      <c r="AA53" s="3">
        <v>39.7092239836145</v>
      </c>
      <c r="AB53" s="8">
        <v>40.053871653257502</v>
      </c>
      <c r="AC53" s="4">
        <v>39.964729047542498</v>
      </c>
      <c r="AD53" s="4">
        <v>40.087367720574697</v>
      </c>
      <c r="AE53" s="4">
        <v>40.187667955256103</v>
      </c>
      <c r="AF53" s="4">
        <v>40.199804937981199</v>
      </c>
      <c r="AG53" s="5">
        <f>6.34620412825326^2</f>
        <v>40.274306837458717</v>
      </c>
      <c r="AH53" s="4">
        <v>40.292121034923099</v>
      </c>
      <c r="AI53" s="5">
        <f>6.30982515440049^2</f>
        <v>39.813893479105161</v>
      </c>
      <c r="AJ53" s="4">
        <v>39.880806034038102</v>
      </c>
      <c r="AK53" s="4">
        <v>40.270903399909599</v>
      </c>
      <c r="AL53" s="4">
        <v>40.222076364605698</v>
      </c>
      <c r="AM53" s="4">
        <v>40.1517372769895</v>
      </c>
      <c r="AN53" s="5">
        <f>6.34479782915186^2</f>
        <v>40.256459492810151</v>
      </c>
      <c r="AO53" s="4">
        <v>40.256408517395798</v>
      </c>
      <c r="AP53" s="5">
        <f>6.33855934192568^2</f>
        <v>40.17733453111331</v>
      </c>
      <c r="AQ53" s="4">
        <v>40.209204144166499</v>
      </c>
      <c r="AR53" s="5">
        <f>6.34192687113122^2</f>
        <v>40.220036438776219</v>
      </c>
      <c r="AS53" s="4">
        <v>40.2714823626645</v>
      </c>
      <c r="AT53" s="4">
        <v>40.165740261870603</v>
      </c>
      <c r="AU53" s="4">
        <v>40.276021229574603</v>
      </c>
      <c r="AV53" s="1"/>
      <c r="AW53" s="1"/>
      <c r="AX53" s="4">
        <v>52.2247067640361</v>
      </c>
      <c r="AY53" s="4">
        <v>59.630774357836202</v>
      </c>
      <c r="AZ53" s="4">
        <v>60.641925002149598</v>
      </c>
      <c r="BA53" s="4">
        <v>63.7800099853525</v>
      </c>
      <c r="BB53" s="4">
        <v>61.206998451181803</v>
      </c>
      <c r="BC53" s="4">
        <v>62.747789108750801</v>
      </c>
      <c r="BD53" s="4">
        <v>54.7081331157192</v>
      </c>
      <c r="BE53" s="4">
        <v>62.389459151428397</v>
      </c>
      <c r="BF53" s="4">
        <v>62.686539958172602</v>
      </c>
      <c r="BG53" s="4">
        <v>53.0648586663172</v>
      </c>
      <c r="BH53" s="4">
        <v>72.557293202018201</v>
      </c>
      <c r="BI53" s="4">
        <v>58.078211366140302</v>
      </c>
      <c r="BJ53" s="4">
        <v>54.056934091489197</v>
      </c>
      <c r="BK53" s="4">
        <v>63.962778264136197</v>
      </c>
      <c r="BL53" s="4">
        <v>57.311296066295697</v>
      </c>
      <c r="BM53" s="4">
        <v>58.537568604042498</v>
      </c>
      <c r="BN53" s="4">
        <v>53.2007037637986</v>
      </c>
      <c r="BO53" s="4">
        <v>54.850279392836399</v>
      </c>
      <c r="BP53" s="4">
        <v>57.116750918205298</v>
      </c>
      <c r="BQ53" s="4">
        <v>56.6778512415409</v>
      </c>
      <c r="BR53" s="4">
        <v>62.728614911606002</v>
      </c>
      <c r="BS53" s="1"/>
      <c r="BT53" s="4">
        <v>51.189302650083299</v>
      </c>
      <c r="BU53" s="9">
        <v>55.449977788312502</v>
      </c>
      <c r="BV53" s="9">
        <v>45.103349367739398</v>
      </c>
      <c r="BW53" s="9">
        <v>43.475542464009898</v>
      </c>
      <c r="BX53" s="9">
        <v>57.300291675616002</v>
      </c>
      <c r="BY53" s="9">
        <v>52.686374463784098</v>
      </c>
      <c r="BZ53" s="9">
        <v>56.847060255785401</v>
      </c>
      <c r="CA53" s="9">
        <v>52.380176349644998</v>
      </c>
      <c r="CB53" s="9">
        <v>42.387084808174102</v>
      </c>
      <c r="CC53" s="9">
        <v>51.615077295849098</v>
      </c>
      <c r="CD53" s="9">
        <v>37.981838146779403</v>
      </c>
      <c r="CE53" s="9">
        <v>36.259911471086397</v>
      </c>
      <c r="CF53" s="9">
        <v>47.362804900955702</v>
      </c>
      <c r="CG53" s="9">
        <v>72.555179688306197</v>
      </c>
      <c r="CH53" s="9">
        <v>48.143467411681399</v>
      </c>
      <c r="CI53" s="9">
        <v>66.513998792359104</v>
      </c>
      <c r="CJ53" s="9">
        <v>66.145449574466895</v>
      </c>
      <c r="CK53" s="9">
        <v>41.5509010634917</v>
      </c>
      <c r="CL53" s="9">
        <v>38.814483493032199</v>
      </c>
      <c r="CM53" s="9">
        <v>36.142136001386902</v>
      </c>
      <c r="CN53" s="9">
        <v>45.034698771600802</v>
      </c>
    </row>
    <row r="54" spans="1:92" ht="14.25" customHeight="1" x14ac:dyDescent="0.3">
      <c r="A54" s="2" t="s">
        <v>48</v>
      </c>
      <c r="B54" s="11"/>
      <c r="C54" s="11"/>
      <c r="D54" s="2">
        <v>1.6756034965767399</v>
      </c>
      <c r="E54" s="2">
        <v>1.70708714242534</v>
      </c>
      <c r="F54" s="2">
        <v>1.6926178299366299</v>
      </c>
      <c r="G54" s="2">
        <v>1.71526947418041</v>
      </c>
      <c r="H54" s="2">
        <v>1.6818289733237199</v>
      </c>
      <c r="I54" s="2">
        <v>1.67723175753638</v>
      </c>
      <c r="J54" s="2">
        <v>1.68992308607265</v>
      </c>
      <c r="K54" s="2">
        <v>1.6787446099589201</v>
      </c>
      <c r="L54" s="2">
        <v>1.65337437746141</v>
      </c>
      <c r="M54" s="2">
        <v>1.6409471702914</v>
      </c>
      <c r="N54" s="2">
        <v>1.65095887593636</v>
      </c>
      <c r="O54" s="2">
        <v>1.6634569522971701</v>
      </c>
      <c r="P54" s="2">
        <v>1.6587390047599</v>
      </c>
      <c r="Q54" s="2">
        <v>1.6842641015020201</v>
      </c>
      <c r="R54" s="2">
        <v>1.6537119007807799</v>
      </c>
      <c r="S54" s="2">
        <v>1.68104790089795</v>
      </c>
      <c r="T54" s="2">
        <v>1.6485802329213799</v>
      </c>
      <c r="U54" s="2">
        <v>1.6820583282255599</v>
      </c>
      <c r="V54" s="2">
        <v>1.65129891786959</v>
      </c>
      <c r="W54" s="2">
        <v>1.65813913568431</v>
      </c>
      <c r="X54" s="2">
        <v>1.6249294594927</v>
      </c>
      <c r="Y54" s="11"/>
      <c r="Z54" s="11"/>
      <c r="AA54" s="2">
        <v>1.5821662607729701</v>
      </c>
      <c r="AB54" s="8">
        <v>1.5825375310116101</v>
      </c>
      <c r="AC54" s="4">
        <v>1.5820000980179001</v>
      </c>
      <c r="AD54" s="4">
        <v>1.5819898712176399</v>
      </c>
      <c r="AE54" s="4">
        <v>1.5819985771834999</v>
      </c>
      <c r="AF54" s="4">
        <v>1.5816573798062801</v>
      </c>
      <c r="AG54" s="5">
        <f>1.2576682740283^2</f>
        <v>1.5817294874973233</v>
      </c>
      <c r="AH54" s="4">
        <v>1.5820825767586599</v>
      </c>
      <c r="AI54" s="5">
        <f>1.25767616939413^2</f>
        <v>1.5817493470618926</v>
      </c>
      <c r="AJ54" s="4">
        <v>1.58218993960987</v>
      </c>
      <c r="AK54" s="4">
        <v>1.58213490662261</v>
      </c>
      <c r="AL54" s="4">
        <v>1.5819719228536799</v>
      </c>
      <c r="AM54" s="4">
        <v>1.5821101862489</v>
      </c>
      <c r="AN54" s="5">
        <f>1.25790107635351^2</f>
        <v>1.5823151178913186</v>
      </c>
      <c r="AO54" s="4">
        <v>1.5825528067496999</v>
      </c>
      <c r="AP54" s="5">
        <f>1.25828065309024^2</f>
        <v>1.5832702019412008</v>
      </c>
      <c r="AQ54" s="4">
        <v>1.5833632255011501</v>
      </c>
      <c r="AR54" s="5">
        <f>1.25833984169253^2</f>
        <v>1.5834191571907814</v>
      </c>
      <c r="AS54" s="4">
        <v>1.58301696116469</v>
      </c>
      <c r="AT54" s="4">
        <v>1.58273988668335</v>
      </c>
      <c r="AU54" s="4">
        <v>1.5827613295874801</v>
      </c>
      <c r="AV54" s="11"/>
      <c r="AW54" s="11"/>
      <c r="AX54" s="4">
        <v>1.5713140476665599</v>
      </c>
      <c r="AY54" s="4">
        <v>1.58533940387498</v>
      </c>
      <c r="AZ54" s="4">
        <v>1.5846037755365701</v>
      </c>
      <c r="BA54" s="4">
        <v>1.5872727477141699</v>
      </c>
      <c r="BB54" s="4">
        <v>1.5720028204710399</v>
      </c>
      <c r="BC54" s="4">
        <v>1.58544342022256</v>
      </c>
      <c r="BD54" s="4">
        <v>1.58194759419096</v>
      </c>
      <c r="BE54" s="4">
        <v>1.5839495171585201</v>
      </c>
      <c r="BF54" s="4">
        <v>1.5690169942527401</v>
      </c>
      <c r="BG54" s="4">
        <v>1.5682488487228901</v>
      </c>
      <c r="BH54" s="4">
        <v>1.6504057291677099</v>
      </c>
      <c r="BI54" s="4">
        <v>1.5741062102029</v>
      </c>
      <c r="BJ54" s="4">
        <v>1.58445126418213</v>
      </c>
      <c r="BK54" s="4">
        <v>1.59635200860726</v>
      </c>
      <c r="BL54" s="4">
        <v>1.56564517605738</v>
      </c>
      <c r="BM54" s="4">
        <v>1.5881419577279901</v>
      </c>
      <c r="BN54" s="4">
        <v>1.5839709874055199</v>
      </c>
      <c r="BO54" s="4">
        <v>1.59200263893882</v>
      </c>
      <c r="BP54" s="4">
        <v>1.58529154030785</v>
      </c>
      <c r="BQ54" s="4">
        <v>1.6118695664949201</v>
      </c>
      <c r="BR54" s="4">
        <v>1.56878793055008</v>
      </c>
      <c r="BS54" s="11"/>
      <c r="BT54" s="4">
        <v>1.58604618897802</v>
      </c>
      <c r="BU54" s="9">
        <v>1.6338294456232501</v>
      </c>
      <c r="BV54" s="9">
        <v>1.5964402585479101</v>
      </c>
      <c r="BW54" s="9">
        <v>1.6012152093748899</v>
      </c>
      <c r="BX54" s="9">
        <v>1.5918449300544</v>
      </c>
      <c r="BY54" s="9">
        <v>1.60193009096556</v>
      </c>
      <c r="BZ54" s="9">
        <v>1.58925849768792</v>
      </c>
      <c r="CA54" s="9">
        <v>1.603480720476</v>
      </c>
      <c r="CB54" s="9">
        <v>1.61795802803703</v>
      </c>
      <c r="CC54" s="9">
        <v>1.59215211128319</v>
      </c>
      <c r="CD54" s="9">
        <v>1.59154283693113</v>
      </c>
      <c r="CE54" s="9">
        <v>1.61410446050101</v>
      </c>
      <c r="CF54" s="9">
        <v>1.62279639149594</v>
      </c>
      <c r="CG54" s="9">
        <v>1.6364353437702801</v>
      </c>
      <c r="CH54" s="9">
        <v>1.62226051475027</v>
      </c>
      <c r="CI54" s="9">
        <v>1.61718842934115</v>
      </c>
      <c r="CJ54" s="9">
        <v>1.6067274512194401</v>
      </c>
      <c r="CK54" s="9">
        <v>1.5847764139717799</v>
      </c>
      <c r="CL54" s="9">
        <v>1.5870048073749099</v>
      </c>
      <c r="CM54" s="9">
        <v>1.5965913508756999</v>
      </c>
      <c r="CN54" s="9">
        <v>1.60036136509268</v>
      </c>
    </row>
    <row r="55" spans="1:92" ht="14.25" customHeight="1" x14ac:dyDescent="0.3">
      <c r="A55" s="2" t="s">
        <v>49</v>
      </c>
      <c r="B55" s="11"/>
      <c r="C55" s="11"/>
      <c r="D55" s="2">
        <v>3.4876757584426001</v>
      </c>
      <c r="E55" s="2">
        <v>3.7159895255642001</v>
      </c>
      <c r="F55" s="2">
        <v>3.62092779684304</v>
      </c>
      <c r="G55" s="2">
        <v>3.59717530150848</v>
      </c>
      <c r="H55" s="2">
        <v>3.5516744428929998</v>
      </c>
      <c r="I55" s="2">
        <v>3.4822452572947298</v>
      </c>
      <c r="J55" s="2">
        <v>3.63055978843142</v>
      </c>
      <c r="K55" s="2">
        <v>3.5308377328053999</v>
      </c>
      <c r="L55" s="2">
        <v>3.6743254872014099</v>
      </c>
      <c r="M55" s="2">
        <v>3.6047328079402798</v>
      </c>
      <c r="N55" s="2">
        <v>3.7095888020101699</v>
      </c>
      <c r="O55" s="2">
        <v>3.5184985097450201</v>
      </c>
      <c r="P55" s="2">
        <v>3.57796122067194</v>
      </c>
      <c r="Q55" s="2">
        <v>3.3948783987939999</v>
      </c>
      <c r="R55" s="2">
        <v>3.5008788214063502</v>
      </c>
      <c r="S55" s="2">
        <v>3.45249071373757</v>
      </c>
      <c r="T55" s="2">
        <v>3.4552022860321898</v>
      </c>
      <c r="U55" s="2">
        <v>3.5091838250604201</v>
      </c>
      <c r="V55" s="2">
        <v>3.4437333549051101</v>
      </c>
      <c r="W55" s="2">
        <v>3.4662223158822201</v>
      </c>
      <c r="X55" s="2">
        <v>3.3936600303683</v>
      </c>
      <c r="Y55" s="11"/>
      <c r="Z55" s="11"/>
      <c r="AA55" s="2">
        <v>3.36056682107768</v>
      </c>
      <c r="AB55" s="8">
        <v>3.3618557525377701</v>
      </c>
      <c r="AC55" s="4">
        <v>3.3604753852853499</v>
      </c>
      <c r="AD55" s="4">
        <v>3.3606159083170599</v>
      </c>
      <c r="AE55" s="4">
        <v>3.3587656086772499</v>
      </c>
      <c r="AF55" s="4">
        <v>3.35826806572013</v>
      </c>
      <c r="AG55" s="5">
        <f>1.8325855104546^2</f>
        <v>3.3583696531281468</v>
      </c>
      <c r="AH55" s="4">
        <v>3.3590208264921402</v>
      </c>
      <c r="AI55" s="5">
        <f>1.83259424469094^2</f>
        <v>3.3584016656743567</v>
      </c>
      <c r="AJ55" s="4">
        <v>3.3568534829546399</v>
      </c>
      <c r="AK55" s="4">
        <v>3.3591457309945598</v>
      </c>
      <c r="AL55" s="4">
        <v>3.3596136901519502</v>
      </c>
      <c r="AM55" s="4">
        <v>3.3590999199821301</v>
      </c>
      <c r="AN55" s="5">
        <f>1.83279514022513^2</f>
        <v>3.3591380260328534</v>
      </c>
      <c r="AO55" s="4">
        <v>3.36215439405112</v>
      </c>
      <c r="AP55" s="5">
        <f>1.83356783124965^2</f>
        <v>3.361970991793545</v>
      </c>
      <c r="AQ55" s="4">
        <v>3.3613567302631302</v>
      </c>
      <c r="AR55" s="5">
        <f>1.83363464073276^2</f>
        <v>3.3622159956951578</v>
      </c>
      <c r="AS55" s="4">
        <v>3.3615283855458999</v>
      </c>
      <c r="AT55" s="4">
        <v>3.3617223326433998</v>
      </c>
      <c r="AU55" s="4">
        <v>3.3609070808194601</v>
      </c>
      <c r="AV55" s="11"/>
      <c r="AW55" s="11"/>
      <c r="AX55" s="4">
        <v>3.3605946433698199</v>
      </c>
      <c r="AY55" s="4">
        <v>3.35281408762518</v>
      </c>
      <c r="AZ55" s="4">
        <v>3.36938461269783</v>
      </c>
      <c r="BA55" s="4">
        <v>3.32350252967343</v>
      </c>
      <c r="BB55" s="4">
        <v>3.3450872131877398</v>
      </c>
      <c r="BC55" s="4">
        <v>3.3950953115589999</v>
      </c>
      <c r="BD55" s="4">
        <v>3.3125754288654798</v>
      </c>
      <c r="BE55" s="4">
        <v>3.3487508964633999</v>
      </c>
      <c r="BF55" s="4">
        <v>3.3062951158826399</v>
      </c>
      <c r="BG55" s="4">
        <v>3.33100394954625</v>
      </c>
      <c r="BH55" s="4">
        <v>3.2917806302908601</v>
      </c>
      <c r="BI55" s="4">
        <v>3.3432725266250598</v>
      </c>
      <c r="BJ55" s="4">
        <v>3.3667991341433101</v>
      </c>
      <c r="BK55" s="4">
        <v>3.3681319978824602</v>
      </c>
      <c r="BL55" s="4">
        <v>3.31961937380995</v>
      </c>
      <c r="BM55" s="4">
        <v>3.3648379846993102</v>
      </c>
      <c r="BN55" s="4">
        <v>3.3640493787882799</v>
      </c>
      <c r="BO55" s="4">
        <v>3.37523446898396</v>
      </c>
      <c r="BP55" s="4">
        <v>3.3518360615140499</v>
      </c>
      <c r="BQ55" s="4">
        <v>3.35280027254877</v>
      </c>
      <c r="BR55" s="4">
        <v>3.31783874046031</v>
      </c>
      <c r="BS55" s="11"/>
      <c r="BT55" s="4">
        <v>3.3794148450799</v>
      </c>
      <c r="BU55" s="9">
        <v>3.3319076122204501</v>
      </c>
      <c r="BV55" s="9">
        <v>3.31891081881481</v>
      </c>
      <c r="BW55" s="9">
        <v>3.3364871269742902</v>
      </c>
      <c r="BX55" s="9">
        <v>3.3292786536786201</v>
      </c>
      <c r="BY55" s="9">
        <v>3.3341679367469799</v>
      </c>
      <c r="BZ55" s="9">
        <v>3.3551127834740999</v>
      </c>
      <c r="CA55" s="9">
        <v>3.3448821321056501</v>
      </c>
      <c r="CB55" s="9">
        <v>3.3605681333768098</v>
      </c>
      <c r="CC55" s="9">
        <v>3.3944356128284801</v>
      </c>
      <c r="CD55" s="9">
        <v>3.4603463434025001</v>
      </c>
      <c r="CE55" s="9">
        <v>3.42596445175238</v>
      </c>
      <c r="CF55" s="9">
        <v>3.43906779776461</v>
      </c>
      <c r="CG55" s="9">
        <v>3.4375000528819899</v>
      </c>
      <c r="CH55" s="9">
        <v>3.4498309840372499</v>
      </c>
      <c r="CI55" s="9">
        <v>3.4289839466329601</v>
      </c>
      <c r="CJ55" s="9">
        <v>3.4995379493996799</v>
      </c>
      <c r="CK55" s="9">
        <v>3.5245055973858399</v>
      </c>
      <c r="CL55" s="9">
        <v>3.5106043951700299</v>
      </c>
      <c r="CM55" s="9">
        <v>3.4929420253513701</v>
      </c>
      <c r="CN55" s="9">
        <v>3.4929998549694798</v>
      </c>
    </row>
    <row r="56" spans="1:92" ht="14.25" customHeight="1" x14ac:dyDescent="0.3">
      <c r="A56" s="2" t="s">
        <v>50</v>
      </c>
      <c r="B56" s="11"/>
      <c r="C56" s="11"/>
      <c r="D56" s="2">
        <v>5.30039002939208</v>
      </c>
      <c r="E56" s="2">
        <v>5.6000270530992102</v>
      </c>
      <c r="F56" s="2">
        <v>5.2194026616214897</v>
      </c>
      <c r="G56" s="2">
        <v>5.3100468348718399</v>
      </c>
      <c r="H56" s="2">
        <v>5.3570466558903496</v>
      </c>
      <c r="I56" s="2">
        <v>5.2383657910948997</v>
      </c>
      <c r="J56" s="2">
        <v>5.2582172914512499</v>
      </c>
      <c r="K56" s="2">
        <v>5.3085163570099798</v>
      </c>
      <c r="L56" s="2">
        <v>5.3305680131050197</v>
      </c>
      <c r="M56" s="2">
        <v>5.3687569761965399</v>
      </c>
      <c r="N56" s="2">
        <v>5.3334526295348796</v>
      </c>
      <c r="O56" s="2">
        <v>5.2916921847167799</v>
      </c>
      <c r="P56" s="2">
        <v>5.3083493637526802</v>
      </c>
      <c r="Q56" s="2">
        <v>5.2763003619706801</v>
      </c>
      <c r="R56" s="2">
        <v>5.3506360197701399</v>
      </c>
      <c r="S56" s="2">
        <v>5.3382506761447104</v>
      </c>
      <c r="T56" s="2">
        <v>5.2432321568743001</v>
      </c>
      <c r="U56" s="2">
        <v>5.3155534039994299</v>
      </c>
      <c r="V56" s="2">
        <v>5.3405237585968104</v>
      </c>
      <c r="W56" s="2">
        <v>5.3390310702651496</v>
      </c>
      <c r="X56" s="2">
        <v>5.2801166868035097</v>
      </c>
      <c r="Y56" s="11"/>
      <c r="Z56" s="11"/>
      <c r="AA56" s="2">
        <v>5.0142753187766003</v>
      </c>
      <c r="AB56" s="8">
        <v>5.0162174201826497</v>
      </c>
      <c r="AC56" s="4">
        <v>5.0136249990724497</v>
      </c>
      <c r="AD56" s="4">
        <v>5.0129068467874296</v>
      </c>
      <c r="AE56" s="4">
        <v>5.0103234643789598</v>
      </c>
      <c r="AF56" s="4">
        <v>5.0105144286908398</v>
      </c>
      <c r="AG56" s="5">
        <f>2.23858410111048^2</f>
        <v>5.0112587777446151</v>
      </c>
      <c r="AH56" s="4">
        <v>5.0125377272479996</v>
      </c>
      <c r="AI56" s="5">
        <f>2.23854353119683^2</f>
        <v>5.0110771410631729</v>
      </c>
      <c r="AJ56" s="4">
        <v>5.0088509059921202</v>
      </c>
      <c r="AK56" s="4">
        <v>5.0128939165239998</v>
      </c>
      <c r="AL56" s="4">
        <v>5.0126144377755297</v>
      </c>
      <c r="AM56" s="4">
        <v>5.0134777826374997</v>
      </c>
      <c r="AN56" s="5">
        <f>2.23892288389623^2</f>
        <v>5.0127756800342116</v>
      </c>
      <c r="AO56" s="4">
        <v>5.01477204736993</v>
      </c>
      <c r="AP56" s="5">
        <f>2.23958210684714^2</f>
        <v>5.0157280133098743</v>
      </c>
      <c r="AQ56" s="4">
        <v>5.0148125529961503</v>
      </c>
      <c r="AR56" s="5">
        <f>2.23917991931479^2</f>
        <v>5.0139267110625898</v>
      </c>
      <c r="AS56" s="4">
        <v>5.0128925353560296</v>
      </c>
      <c r="AT56" s="4">
        <v>5.0157886161676197</v>
      </c>
      <c r="AU56" s="4">
        <v>5.0145195946315999</v>
      </c>
      <c r="AV56" s="11"/>
      <c r="AW56" s="11"/>
      <c r="AX56" s="4">
        <v>5.0642081722957899</v>
      </c>
      <c r="AY56" s="4">
        <v>5.05237654835447</v>
      </c>
      <c r="AZ56" s="4">
        <v>5.1272964963417902</v>
      </c>
      <c r="BA56" s="4">
        <v>5.0204622657711804</v>
      </c>
      <c r="BB56" s="4">
        <v>5.0094942731328302</v>
      </c>
      <c r="BC56" s="4">
        <v>5.0827823697856003</v>
      </c>
      <c r="BD56" s="4">
        <v>4.9504238468868902</v>
      </c>
      <c r="BE56" s="4">
        <v>5.0444483065582801</v>
      </c>
      <c r="BF56" s="4">
        <v>4.9911800817022902</v>
      </c>
      <c r="BG56" s="4">
        <v>4.9847159057314503</v>
      </c>
      <c r="BH56" s="4">
        <v>4.8258920484312702</v>
      </c>
      <c r="BI56" s="4">
        <v>5.0190282716315098</v>
      </c>
      <c r="BJ56" s="4">
        <v>5.0461724224511597</v>
      </c>
      <c r="BK56" s="4">
        <v>5.0257512491649701</v>
      </c>
      <c r="BL56" s="4">
        <v>5.0082167018559396</v>
      </c>
      <c r="BM56" s="4">
        <v>5.02293128699647</v>
      </c>
      <c r="BN56" s="4">
        <v>5.0625795567207303</v>
      </c>
      <c r="BO56" s="4">
        <v>5.0654085395154</v>
      </c>
      <c r="BP56" s="4">
        <v>5.0615863276351902</v>
      </c>
      <c r="BQ56" s="4">
        <v>5.0542968645869504</v>
      </c>
      <c r="BR56" s="4">
        <v>5.01458810118723</v>
      </c>
      <c r="BS56" s="11"/>
      <c r="BT56" s="4">
        <v>5.0167979515468302</v>
      </c>
      <c r="BU56" s="9">
        <v>5.5940538587989499</v>
      </c>
      <c r="BV56" s="9">
        <v>5.40153783729526</v>
      </c>
      <c r="BW56" s="9">
        <v>5.4656011736885999</v>
      </c>
      <c r="BX56" s="9">
        <v>5.4285228984447604</v>
      </c>
      <c r="BY56" s="9">
        <v>5.3865069661979801</v>
      </c>
      <c r="BZ56" s="9">
        <v>5.4618065637278699</v>
      </c>
      <c r="CA56" s="9">
        <v>5.5200780693348896</v>
      </c>
      <c r="CB56" s="9">
        <v>5.4423988632018299</v>
      </c>
      <c r="CC56" s="9">
        <v>5.5582729732471199</v>
      </c>
      <c r="CD56" s="9">
        <v>5.6610383944011398</v>
      </c>
      <c r="CE56" s="9">
        <v>5.4941357871949998</v>
      </c>
      <c r="CF56" s="9">
        <v>5.5588863268430098</v>
      </c>
      <c r="CG56" s="9">
        <v>5.56683214694183</v>
      </c>
      <c r="CH56" s="9">
        <v>5.5068080495571898</v>
      </c>
      <c r="CI56" s="9">
        <v>5.4900343242006198</v>
      </c>
      <c r="CJ56" s="9">
        <v>5.5973845884736697</v>
      </c>
      <c r="CK56" s="9">
        <v>5.6446619174133996</v>
      </c>
      <c r="CL56" s="9">
        <v>5.6582788460691997</v>
      </c>
      <c r="CM56" s="9">
        <v>5.6912903510778703</v>
      </c>
      <c r="CN56" s="9">
        <v>5.6783833898648197</v>
      </c>
    </row>
    <row r="57" spans="1:92" ht="14.25" customHeight="1" x14ac:dyDescent="0.3">
      <c r="A57" s="2" t="s">
        <v>51</v>
      </c>
      <c r="B57" s="11"/>
      <c r="C57" s="11"/>
      <c r="D57" s="2">
        <v>7.4621157408192103</v>
      </c>
      <c r="E57" s="2">
        <v>7.3496747499533299</v>
      </c>
      <c r="F57" s="2">
        <v>7.0854153897207199</v>
      </c>
      <c r="G57" s="2">
        <v>7.0592301398408202</v>
      </c>
      <c r="H57" s="2">
        <v>7.1425697948265299</v>
      </c>
      <c r="I57" s="2">
        <v>7.2181957736530604</v>
      </c>
      <c r="J57" s="2">
        <v>7.12568416869071</v>
      </c>
      <c r="K57" s="2">
        <v>7.2526401950150596</v>
      </c>
      <c r="L57" s="2">
        <v>7.0619017009229301</v>
      </c>
      <c r="M57" s="2">
        <v>7.2133638467247296</v>
      </c>
      <c r="N57" s="2">
        <v>7.2195951417903901</v>
      </c>
      <c r="O57" s="2">
        <v>7.3488248681169699</v>
      </c>
      <c r="P57" s="2">
        <v>7.4595657639510202</v>
      </c>
      <c r="Q57" s="2">
        <v>7.3801365365213698</v>
      </c>
      <c r="R57" s="2">
        <v>7.2752183923418796</v>
      </c>
      <c r="S57" s="2">
        <v>7.2884750473543303</v>
      </c>
      <c r="T57" s="2">
        <v>7.23850557785787</v>
      </c>
      <c r="U57" s="2">
        <v>7.2078492165624697</v>
      </c>
      <c r="V57" s="2">
        <v>7.2801962445301198</v>
      </c>
      <c r="W57" s="2">
        <v>7.2600299063345899</v>
      </c>
      <c r="X57" s="2">
        <v>7.1768931746987699</v>
      </c>
      <c r="Y57" s="11"/>
      <c r="Z57" s="11"/>
      <c r="AA57" s="2">
        <v>6.5998620439193703</v>
      </c>
      <c r="AB57" s="8">
        <v>6.6023514657518598</v>
      </c>
      <c r="AC57" s="4">
        <v>6.5995158416324697</v>
      </c>
      <c r="AD57" s="4">
        <v>6.5992418150778196</v>
      </c>
      <c r="AE57" s="4">
        <v>6.5977705503037303</v>
      </c>
      <c r="AF57" s="4">
        <v>6.59761651039579</v>
      </c>
      <c r="AG57" s="5">
        <f>2.56887627874707^2</f>
        <v>6.5991253355093935</v>
      </c>
      <c r="AH57" s="4">
        <v>6.60002272491234</v>
      </c>
      <c r="AI57" s="5">
        <f>2.569336522758^2</f>
        <v>6.6014901671781701</v>
      </c>
      <c r="AJ57" s="4">
        <v>6.6013116677198402</v>
      </c>
      <c r="AK57" s="4">
        <v>6.5997659280260397</v>
      </c>
      <c r="AL57" s="4">
        <v>6.5985467937998097</v>
      </c>
      <c r="AM57" s="4">
        <v>6.5991283936170904</v>
      </c>
      <c r="AN57" s="5">
        <f>2.56873197563775^2</f>
        <v>6.5983839626638172</v>
      </c>
      <c r="AO57" s="4">
        <v>6.5995033665950702</v>
      </c>
      <c r="AP57" s="5">
        <f>2.56921803230532^2</f>
        <v>6.6008812975228199</v>
      </c>
      <c r="AQ57" s="4">
        <v>6.59909088143106</v>
      </c>
      <c r="AR57" s="5">
        <f>2.56841992235076^2</f>
        <v>6.5967808975282853</v>
      </c>
      <c r="AS57" s="4">
        <v>6.59794283652462</v>
      </c>
      <c r="AT57" s="4">
        <v>6.5995017344967497</v>
      </c>
      <c r="AU57" s="4">
        <v>6.5985359227309104</v>
      </c>
      <c r="AV57" s="11"/>
      <c r="AW57" s="11"/>
      <c r="AX57" s="4">
        <v>6.7207628062797804</v>
      </c>
      <c r="AY57" s="4">
        <v>6.6805358100773304</v>
      </c>
      <c r="AZ57" s="4">
        <v>6.7403347501127397</v>
      </c>
      <c r="BA57" s="4">
        <v>6.6581150277709797</v>
      </c>
      <c r="BB57" s="4">
        <v>6.6136198709444596</v>
      </c>
      <c r="BC57" s="4">
        <v>6.7857134604765204</v>
      </c>
      <c r="BD57" s="4">
        <v>6.6454520418594303</v>
      </c>
      <c r="BE57" s="4">
        <v>6.6568398580221801</v>
      </c>
      <c r="BF57" s="4">
        <v>6.6607212483508098</v>
      </c>
      <c r="BG57" s="4">
        <v>6.6056777548861598</v>
      </c>
      <c r="BH57" s="4">
        <v>6.8061481347207504</v>
      </c>
      <c r="BI57" s="4">
        <v>6.6196692581808598</v>
      </c>
      <c r="BJ57" s="4">
        <v>6.7045021118243797</v>
      </c>
      <c r="BK57" s="4">
        <v>6.6530727131802196</v>
      </c>
      <c r="BL57" s="4">
        <v>6.6683290070830399</v>
      </c>
      <c r="BM57" s="4">
        <v>6.6278150054487002</v>
      </c>
      <c r="BN57" s="4">
        <v>6.7123062020506596</v>
      </c>
      <c r="BO57" s="4">
        <v>6.6831043753273196</v>
      </c>
      <c r="BP57" s="4">
        <v>6.6492756357175802</v>
      </c>
      <c r="BQ57" s="4">
        <v>6.6793190450535098</v>
      </c>
      <c r="BR57" s="4">
        <v>6.6893992135762597</v>
      </c>
      <c r="BS57" s="11"/>
      <c r="BT57" s="4">
        <v>6.7370979387886898</v>
      </c>
      <c r="BU57" s="9">
        <v>7.8295592134900502</v>
      </c>
      <c r="BV57" s="9">
        <v>7.4939849396948297</v>
      </c>
      <c r="BW57" s="9">
        <v>7.6066089134455703</v>
      </c>
      <c r="BX57" s="9">
        <v>7.5388014880869703</v>
      </c>
      <c r="BY57" s="9">
        <v>7.5262303835033997</v>
      </c>
      <c r="BZ57" s="9">
        <v>7.7853428156619797</v>
      </c>
      <c r="CA57" s="9">
        <v>7.8624948855122696</v>
      </c>
      <c r="CB57" s="9">
        <v>7.8781872708599501</v>
      </c>
      <c r="CC57" s="9">
        <v>7.9589763229578798</v>
      </c>
      <c r="CD57" s="9">
        <v>8.3210743680494605</v>
      </c>
      <c r="CE57" s="9">
        <v>8.06673973111584</v>
      </c>
      <c r="CF57" s="9">
        <v>8.2167037596680199</v>
      </c>
      <c r="CG57" s="9">
        <v>8.2671639595155</v>
      </c>
      <c r="CH57" s="9">
        <v>8.2238504905574299</v>
      </c>
      <c r="CI57" s="9">
        <v>8.2233915519820204</v>
      </c>
      <c r="CJ57" s="9">
        <v>8.3999245586457292</v>
      </c>
      <c r="CK57" s="9">
        <v>8.5662885852405601</v>
      </c>
      <c r="CL57" s="9">
        <v>8.5300248564003098</v>
      </c>
      <c r="CM57" s="9">
        <v>8.4364881402196694</v>
      </c>
      <c r="CN57" s="9">
        <v>8.5485983464833399</v>
      </c>
    </row>
    <row r="58" spans="1:92" ht="14.25" customHeight="1" x14ac:dyDescent="0.3">
      <c r="A58" s="2" t="s">
        <v>52</v>
      </c>
      <c r="B58" s="11"/>
      <c r="C58" s="11"/>
      <c r="D58" s="2">
        <v>1.7041854947809301</v>
      </c>
      <c r="E58" s="2">
        <v>1.69166909992548</v>
      </c>
      <c r="F58" s="2">
        <v>1.72019197576357</v>
      </c>
      <c r="G58" s="2">
        <v>1.7398722032464</v>
      </c>
      <c r="H58" s="2">
        <v>1.73009747905041</v>
      </c>
      <c r="I58" s="2">
        <v>1.72891695617218</v>
      </c>
      <c r="J58" s="2">
        <v>1.73190441511503</v>
      </c>
      <c r="K58" s="2">
        <v>1.73217873927705</v>
      </c>
      <c r="L58" s="2">
        <v>1.7292864331321101</v>
      </c>
      <c r="M58" s="2">
        <v>1.7200003845682299</v>
      </c>
      <c r="N58" s="2">
        <v>1.6985879451416499</v>
      </c>
      <c r="O58" s="2">
        <v>1.7392275948332301</v>
      </c>
      <c r="P58" s="2">
        <v>1.7397591073584899</v>
      </c>
      <c r="Q58" s="2">
        <v>1.72149949730964</v>
      </c>
      <c r="R58" s="2">
        <v>1.7027413032390399</v>
      </c>
      <c r="S58" s="2">
        <v>1.75940638532823</v>
      </c>
      <c r="T58" s="2">
        <v>1.7159504074307499</v>
      </c>
      <c r="U58" s="2">
        <v>1.7388827915067999</v>
      </c>
      <c r="V58" s="2">
        <v>1.73658716833148</v>
      </c>
      <c r="W58" s="2">
        <v>1.7491809206448501</v>
      </c>
      <c r="X58" s="2">
        <v>1.7269799449046299</v>
      </c>
      <c r="Y58" s="11"/>
      <c r="Z58" s="11"/>
      <c r="AA58" s="2">
        <v>1.6489879860419701</v>
      </c>
      <c r="AB58" s="8">
        <v>1.64888694708089</v>
      </c>
      <c r="AC58" s="4">
        <v>1.64867440010504</v>
      </c>
      <c r="AD58" s="4">
        <v>1.6489547368511299</v>
      </c>
      <c r="AE58" s="4">
        <v>1.64909830619687</v>
      </c>
      <c r="AF58" s="4">
        <v>1.6489043694472001</v>
      </c>
      <c r="AG58" s="5">
        <f>1.28417489746338^2</f>
        <v>1.6491051672750825</v>
      </c>
      <c r="AH58" s="4">
        <v>1.6493998379899999</v>
      </c>
      <c r="AI58" s="5">
        <f>1.28385951372242^2</f>
        <v>1.6482952509755688</v>
      </c>
      <c r="AJ58" s="4">
        <v>1.6484374594079101</v>
      </c>
      <c r="AK58" s="4">
        <v>1.6490148053287399</v>
      </c>
      <c r="AL58" s="4">
        <v>1.64936032277892</v>
      </c>
      <c r="AM58" s="4">
        <v>1.6489325726941899</v>
      </c>
      <c r="AN58" s="5">
        <f>1.28427645091175^2</f>
        <v>1.6493660023664805</v>
      </c>
      <c r="AO58" s="4">
        <v>1.64915940888906</v>
      </c>
      <c r="AP58" s="5">
        <f>1.2841661207914^2</f>
        <v>1.6490826257884323</v>
      </c>
      <c r="AQ58" s="4">
        <v>1.64900268833022</v>
      </c>
      <c r="AR58" s="5">
        <f>1.28416744438208^2</f>
        <v>1.6490860252108028</v>
      </c>
      <c r="AS58" s="4">
        <v>1.64910488148885</v>
      </c>
      <c r="AT58" s="4">
        <v>1.64921647497496</v>
      </c>
      <c r="AU58" s="4">
        <v>1.64944855085676</v>
      </c>
      <c r="AV58" s="11"/>
      <c r="AW58" s="11"/>
      <c r="AX58" s="4">
        <v>1.66264357477799</v>
      </c>
      <c r="AY58" s="4">
        <v>1.66017335828777</v>
      </c>
      <c r="AZ58" s="4">
        <v>1.6682245930005299</v>
      </c>
      <c r="BA58" s="4">
        <v>1.64915537400478</v>
      </c>
      <c r="BB58" s="4">
        <v>1.6666107303556901</v>
      </c>
      <c r="BC58" s="4">
        <v>1.6629439949170399</v>
      </c>
      <c r="BD58" s="4">
        <v>1.6532740696661801</v>
      </c>
      <c r="BE58" s="4">
        <v>1.6613396469106401</v>
      </c>
      <c r="BF58" s="4">
        <v>1.63553132221762</v>
      </c>
      <c r="BG58" s="4">
        <v>1.64178212407407</v>
      </c>
      <c r="BH58" s="4">
        <v>1.6654893661068799</v>
      </c>
      <c r="BI58" s="4">
        <v>1.63539700404426</v>
      </c>
      <c r="BJ58" s="4">
        <v>1.6526013040755501</v>
      </c>
      <c r="BK58" s="4">
        <v>1.6672529496406601</v>
      </c>
      <c r="BL58" s="4">
        <v>1.64021991000465</v>
      </c>
      <c r="BM58" s="4">
        <v>1.6633605500939701</v>
      </c>
      <c r="BN58" s="4">
        <v>1.6622164319146699</v>
      </c>
      <c r="BO58" s="4">
        <v>1.6559736435439101</v>
      </c>
      <c r="BP58" s="4">
        <v>1.64117046256925</v>
      </c>
      <c r="BQ58" s="4">
        <v>1.6644159984393301</v>
      </c>
      <c r="BR58" s="4">
        <v>1.6386664310828301</v>
      </c>
      <c r="BS58" s="11"/>
      <c r="BT58" s="4">
        <v>1.65305072143982</v>
      </c>
      <c r="BU58" s="9">
        <v>1.6167675423443999</v>
      </c>
      <c r="BV58" s="9">
        <v>1.6353742551616499</v>
      </c>
      <c r="BW58" s="9">
        <v>1.6267695830315601</v>
      </c>
      <c r="BX58" s="9">
        <v>1.61026803507954</v>
      </c>
      <c r="BY58" s="9">
        <v>1.62000737640113</v>
      </c>
      <c r="BZ58" s="9">
        <v>1.61622708787701</v>
      </c>
      <c r="CA58" s="9">
        <v>1.63290208904684</v>
      </c>
      <c r="CB58" s="9">
        <v>1.6202581079684399</v>
      </c>
      <c r="CC58" s="9">
        <v>1.62116774834836</v>
      </c>
      <c r="CD58" s="9">
        <v>1.6243840268666301</v>
      </c>
      <c r="CE58" s="9">
        <v>1.63446643604231</v>
      </c>
      <c r="CF58" s="9">
        <v>1.6248646482123901</v>
      </c>
      <c r="CG58" s="9">
        <v>1.6234205530869501</v>
      </c>
      <c r="CH58" s="9">
        <v>1.6289601974952499</v>
      </c>
      <c r="CI58" s="9">
        <v>1.60829950459078</v>
      </c>
      <c r="CJ58" s="9">
        <v>1.61601980739671</v>
      </c>
      <c r="CK58" s="9">
        <v>1.6275984903145599</v>
      </c>
      <c r="CL58" s="9">
        <v>1.62282355776811</v>
      </c>
      <c r="CM58" s="9">
        <v>1.6581224322229999</v>
      </c>
      <c r="CN58" s="9">
        <v>1.6238339012134999</v>
      </c>
    </row>
    <row r="59" spans="1:92" ht="14.25" customHeight="1" x14ac:dyDescent="0.3">
      <c r="A59" s="2" t="s">
        <v>53</v>
      </c>
      <c r="B59" s="11"/>
      <c r="C59" s="11"/>
      <c r="D59" s="2">
        <v>3.5636587212932702</v>
      </c>
      <c r="E59" s="2">
        <v>3.61227544711583</v>
      </c>
      <c r="F59" s="2">
        <v>3.5148482190027699</v>
      </c>
      <c r="G59" s="2">
        <v>3.59882658126583</v>
      </c>
      <c r="H59" s="2">
        <v>3.58607743763051</v>
      </c>
      <c r="I59" s="2">
        <v>3.55354573733094</v>
      </c>
      <c r="J59" s="2">
        <v>3.5830021446604099</v>
      </c>
      <c r="K59" s="2">
        <v>3.5593392947338098</v>
      </c>
      <c r="L59" s="2">
        <v>3.5286256756360399</v>
      </c>
      <c r="M59" s="2">
        <v>3.6423695644024701</v>
      </c>
      <c r="N59" s="2">
        <v>3.5997074113628398</v>
      </c>
      <c r="O59" s="2">
        <v>3.5990709485174799</v>
      </c>
      <c r="P59" s="2">
        <v>3.6047291340352099</v>
      </c>
      <c r="Q59" s="2">
        <v>3.4997216484285598</v>
      </c>
      <c r="R59" s="2">
        <v>3.5175242333174301</v>
      </c>
      <c r="S59" s="2">
        <v>3.56860749550109</v>
      </c>
      <c r="T59" s="2">
        <v>3.5543981216064799</v>
      </c>
      <c r="U59" s="2">
        <v>3.5075671215748598</v>
      </c>
      <c r="V59" s="2">
        <v>3.5644549377552299</v>
      </c>
      <c r="W59" s="2">
        <v>3.5967646348049498</v>
      </c>
      <c r="X59" s="2">
        <v>3.55935113998741</v>
      </c>
      <c r="Y59" s="11"/>
      <c r="Z59" s="11"/>
      <c r="AA59" s="2">
        <v>3.3122042957444102</v>
      </c>
      <c r="AB59" s="8">
        <v>3.3133141122507701</v>
      </c>
      <c r="AC59" s="4">
        <v>3.3138664985585402</v>
      </c>
      <c r="AD59" s="4">
        <v>3.31422591574339</v>
      </c>
      <c r="AE59" s="4">
        <v>3.3135224820627802</v>
      </c>
      <c r="AF59" s="4">
        <v>3.3126880513296602</v>
      </c>
      <c r="AG59" s="5">
        <f>1.82019793606498^2</f>
        <v>3.3131205264552133</v>
      </c>
      <c r="AH59" s="4">
        <v>3.3144223459342599</v>
      </c>
      <c r="AI59" s="5">
        <f>1.82049600335756^2</f>
        <v>3.3142056982408485</v>
      </c>
      <c r="AJ59" s="4">
        <v>3.3125633439500799</v>
      </c>
      <c r="AK59" s="4">
        <v>3.3108398641010002</v>
      </c>
      <c r="AL59" s="4">
        <v>3.3142385638682699</v>
      </c>
      <c r="AM59" s="4">
        <v>3.3141866462930198</v>
      </c>
      <c r="AN59" s="5">
        <f>1.82058211144353^2</f>
        <v>3.3145192245081825</v>
      </c>
      <c r="AO59" s="4">
        <v>3.3158485322950502</v>
      </c>
      <c r="AP59" s="5">
        <f>1.82091353142596^2</f>
        <v>3.3157260889301603</v>
      </c>
      <c r="AQ59" s="4">
        <v>3.3179400964375798</v>
      </c>
      <c r="AR59" s="5">
        <f>1.82203628968426^2</f>
        <v>3.3198162409263841</v>
      </c>
      <c r="AS59" s="4">
        <v>3.32003041966072</v>
      </c>
      <c r="AT59" s="4">
        <v>3.3193964029362202</v>
      </c>
      <c r="AU59" s="4">
        <v>3.3210150846231001</v>
      </c>
      <c r="AV59" s="11"/>
      <c r="AW59" s="11"/>
      <c r="AX59" s="4">
        <v>3.3770347177566999</v>
      </c>
      <c r="AY59" s="4">
        <v>3.3123434294269298</v>
      </c>
      <c r="AZ59" s="4">
        <v>3.3656962749810702</v>
      </c>
      <c r="BA59" s="4">
        <v>3.3197573721200602</v>
      </c>
      <c r="BB59" s="4">
        <v>3.3420339287737302</v>
      </c>
      <c r="BC59" s="4">
        <v>3.3818529110361801</v>
      </c>
      <c r="BD59" s="4">
        <v>3.2793287864067899</v>
      </c>
      <c r="BE59" s="4">
        <v>3.3273756759861799</v>
      </c>
      <c r="BF59" s="4">
        <v>3.2988922867626602</v>
      </c>
      <c r="BG59" s="4">
        <v>3.2908415404193501</v>
      </c>
      <c r="BH59" s="4">
        <v>3.2952240170316802</v>
      </c>
      <c r="BI59" s="4">
        <v>3.3013389702007201</v>
      </c>
      <c r="BJ59" s="4">
        <v>3.3167515262441301</v>
      </c>
      <c r="BK59" s="4">
        <v>3.3604974801762699</v>
      </c>
      <c r="BL59" s="4">
        <v>3.31755775294002</v>
      </c>
      <c r="BM59" s="4">
        <v>3.3436839610218101</v>
      </c>
      <c r="BN59" s="4">
        <v>3.3599564145383201</v>
      </c>
      <c r="BO59" s="4">
        <v>3.3267437958956698</v>
      </c>
      <c r="BP59" s="4">
        <v>3.34224179237787</v>
      </c>
      <c r="BQ59" s="5">
        <v>3.2770810025052599</v>
      </c>
      <c r="BR59" s="4">
        <v>3.2887990718507401</v>
      </c>
      <c r="BS59" s="11"/>
      <c r="BT59" s="4">
        <v>3.3239626997221201</v>
      </c>
      <c r="BU59" s="9">
        <v>3.2782875905039499</v>
      </c>
      <c r="BV59" s="9">
        <v>3.28572235800603</v>
      </c>
      <c r="BW59" s="9">
        <v>3.2729945097297399</v>
      </c>
      <c r="BX59" s="9">
        <v>3.2708581724665802</v>
      </c>
      <c r="BY59" s="9">
        <v>3.29295359908535</v>
      </c>
      <c r="BZ59" s="9">
        <v>3.275839522959</v>
      </c>
      <c r="CA59" s="9">
        <v>3.3142676735479699</v>
      </c>
      <c r="CB59" s="9">
        <v>3.27938546796429</v>
      </c>
      <c r="CC59" s="9">
        <v>3.2667449338040302</v>
      </c>
      <c r="CD59" s="9">
        <v>3.2857035253283602</v>
      </c>
      <c r="CE59" s="9">
        <v>3.2944719447829298</v>
      </c>
      <c r="CF59" s="9">
        <v>3.2673288733921102</v>
      </c>
      <c r="CG59" s="9">
        <v>3.2603181896253002</v>
      </c>
      <c r="CH59" s="9">
        <v>3.2706563277611802</v>
      </c>
      <c r="CI59" s="9">
        <v>3.2663368568186799</v>
      </c>
      <c r="CJ59" s="9">
        <v>3.2722885032923599</v>
      </c>
      <c r="CK59" s="9">
        <v>3.26505044421405</v>
      </c>
      <c r="CL59" s="9">
        <v>3.27067166532678</v>
      </c>
      <c r="CM59" s="9">
        <v>3.2859854455445401</v>
      </c>
      <c r="CN59" s="9">
        <v>3.26337705161859</v>
      </c>
    </row>
    <row r="60" spans="1:92" ht="14.25" customHeight="1" x14ac:dyDescent="0.3">
      <c r="A60" s="2" t="s">
        <v>54</v>
      </c>
      <c r="B60" s="11"/>
      <c r="C60" s="11"/>
      <c r="D60" s="2">
        <v>5.3480909883607204</v>
      </c>
      <c r="E60" s="2">
        <v>5.3833163546452099</v>
      </c>
      <c r="F60" s="2">
        <v>5.3162288064320897</v>
      </c>
      <c r="G60" s="2">
        <v>5.28236973363662</v>
      </c>
      <c r="H60" s="2">
        <v>5.2942194930160396</v>
      </c>
      <c r="I60" s="2">
        <v>5.3239363864708897</v>
      </c>
      <c r="J60" s="2">
        <v>5.27898565465693</v>
      </c>
      <c r="K60" s="2">
        <v>5.2274401297528001</v>
      </c>
      <c r="L60" s="2">
        <v>5.20938674425987</v>
      </c>
      <c r="M60" s="2">
        <v>5.2628410634943004</v>
      </c>
      <c r="N60" s="2">
        <v>5.2240930008593303</v>
      </c>
      <c r="O60" s="2">
        <v>5.3261029331714003</v>
      </c>
      <c r="P60" s="2">
        <v>5.3621565658819499</v>
      </c>
      <c r="Q60" s="2">
        <v>5.3540703964169802</v>
      </c>
      <c r="R60" s="2">
        <v>5.4628489500546902</v>
      </c>
      <c r="S60" s="2">
        <v>5.4223711102956598</v>
      </c>
      <c r="T60" s="2">
        <v>5.4581814622407201</v>
      </c>
      <c r="U60" s="2">
        <v>5.3082948908642704</v>
      </c>
      <c r="V60" s="2">
        <v>5.3331437896448604</v>
      </c>
      <c r="W60" s="2">
        <v>5.45367633243489</v>
      </c>
      <c r="X60" s="2">
        <v>5.3289058989035896</v>
      </c>
      <c r="Y60" s="11"/>
      <c r="Z60" s="11"/>
      <c r="AA60" s="2">
        <v>4.9707517589639396</v>
      </c>
      <c r="AB60" s="8">
        <v>4.9730662823526703</v>
      </c>
      <c r="AC60" s="4">
        <v>4.9731720303266203</v>
      </c>
      <c r="AD60" s="4">
        <v>4.97290700173932</v>
      </c>
      <c r="AE60" s="4">
        <v>4.9729074251275502</v>
      </c>
      <c r="AF60" s="4">
        <v>4.9703196689147697</v>
      </c>
      <c r="AG60" s="5">
        <f>2.2295408522469^2</f>
        <v>4.9708524118378321</v>
      </c>
      <c r="AH60" s="4">
        <v>4.9725125177681697</v>
      </c>
      <c r="AI60" s="5">
        <f>2.22975702908695^2</f>
        <v>4.9718164087626615</v>
      </c>
      <c r="AJ60" s="4">
        <v>4.9681456537776203</v>
      </c>
      <c r="AK60" s="4">
        <v>4.97016853075763</v>
      </c>
      <c r="AL60" s="4">
        <v>4.97391895798643</v>
      </c>
      <c r="AM60" s="4">
        <v>4.9695254277634699</v>
      </c>
      <c r="AN60" s="5">
        <f>2.22930415695876^2</f>
        <v>4.9697970242336087</v>
      </c>
      <c r="AO60" s="4">
        <v>4.9737383187818596</v>
      </c>
      <c r="AP60" s="5">
        <f>2.23008776615224^2</f>
        <v>4.9732914447418883</v>
      </c>
      <c r="AQ60" s="4">
        <v>4.9789007393792799</v>
      </c>
      <c r="AR60" s="5">
        <f>2.2316987682221^2</f>
        <v>4.980479392084038</v>
      </c>
      <c r="AS60" s="4">
        <v>4.97898667539254</v>
      </c>
      <c r="AT60" s="4">
        <v>4.97743219232584</v>
      </c>
      <c r="AU60" s="4">
        <v>4.97604688430562</v>
      </c>
      <c r="AV60" s="11"/>
      <c r="AW60" s="11"/>
      <c r="AX60" s="4">
        <v>5.0301415871828503</v>
      </c>
      <c r="AY60" s="4">
        <v>4.9545233760223697</v>
      </c>
      <c r="AZ60" s="4">
        <v>5.0676088338239698</v>
      </c>
      <c r="BA60" s="4">
        <v>5.02931254617127</v>
      </c>
      <c r="BB60" s="4">
        <v>4.9501213404128697</v>
      </c>
      <c r="BC60" s="4">
        <v>5.0789903164205601</v>
      </c>
      <c r="BD60" s="4">
        <v>4.8665056786712304</v>
      </c>
      <c r="BE60" s="4">
        <v>4.97991497071565</v>
      </c>
      <c r="BF60" s="4">
        <v>4.9364117249378703</v>
      </c>
      <c r="BG60" s="4">
        <v>5.0022777102152904</v>
      </c>
      <c r="BH60" s="4">
        <v>4.93692339595282</v>
      </c>
      <c r="BI60" s="4">
        <v>4.9732653159665601</v>
      </c>
      <c r="BJ60" s="4">
        <v>4.9932108746088701</v>
      </c>
      <c r="BK60" s="4">
        <v>4.9812664734583301</v>
      </c>
      <c r="BL60" s="4">
        <v>4.9628380221663004</v>
      </c>
      <c r="BM60" s="4">
        <v>4.9971322147636403</v>
      </c>
      <c r="BN60" s="4">
        <v>5.0025373362605796</v>
      </c>
      <c r="BO60" s="4">
        <v>4.9941035244037097</v>
      </c>
      <c r="BP60" s="4">
        <v>5.0219946314812898</v>
      </c>
      <c r="BQ60" s="4">
        <v>4.9294499607985101</v>
      </c>
      <c r="BR60" s="4">
        <v>4.9511663934724499</v>
      </c>
      <c r="BS60" s="11"/>
      <c r="BT60" s="5">
        <v>4.8299226698771198</v>
      </c>
      <c r="BU60" s="9">
        <v>5.01464336876953</v>
      </c>
      <c r="BV60" s="9">
        <v>5.0153152129829497</v>
      </c>
      <c r="BW60" s="9">
        <v>5.00205900747613</v>
      </c>
      <c r="BX60" s="9">
        <v>4.9971662068832901</v>
      </c>
      <c r="BY60" s="9">
        <v>5.0150658654318896</v>
      </c>
      <c r="BZ60" s="9">
        <v>4.9806867529972996</v>
      </c>
      <c r="CA60" s="9">
        <v>5.0100050074477798</v>
      </c>
      <c r="CB60" s="9">
        <v>4.9964893462406597</v>
      </c>
      <c r="CC60" s="9">
        <v>4.9943226674833001</v>
      </c>
      <c r="CD60" s="9">
        <v>5.0011448536977596</v>
      </c>
      <c r="CE60" s="9">
        <v>5.0318634676860601</v>
      </c>
      <c r="CF60" s="9">
        <v>5.0527330156038701</v>
      </c>
      <c r="CG60" s="9">
        <v>5.01283858245126</v>
      </c>
      <c r="CH60" s="9">
        <v>5.0196238415577801</v>
      </c>
      <c r="CI60" s="9">
        <v>4.9833903575234899</v>
      </c>
      <c r="CJ60" s="9">
        <v>5.0051543813909296</v>
      </c>
      <c r="CK60" s="9">
        <v>5.00908588105065</v>
      </c>
      <c r="CL60" s="9">
        <v>4.9851472377271202</v>
      </c>
      <c r="CM60" s="9">
        <v>5.0284506559513096</v>
      </c>
      <c r="CN60" s="9">
        <v>4.9514436263835702</v>
      </c>
    </row>
    <row r="61" spans="1:92" ht="14.25" customHeight="1" x14ac:dyDescent="0.3">
      <c r="A61" s="2" t="s">
        <v>55</v>
      </c>
      <c r="B61" s="11"/>
      <c r="C61" s="11"/>
      <c r="D61" s="2">
        <v>7.1389920263781796</v>
      </c>
      <c r="E61" s="2">
        <v>7.2875042512604402</v>
      </c>
      <c r="F61" s="6">
        <v>7.1337079820194802</v>
      </c>
      <c r="G61" s="2">
        <v>7.0086937283457802</v>
      </c>
      <c r="H61" s="2">
        <v>6.9036145760841299</v>
      </c>
      <c r="I61" s="2">
        <v>7.0152199698464397</v>
      </c>
      <c r="J61" s="2">
        <v>7.1488989922815698</v>
      </c>
      <c r="K61" s="2">
        <v>7.2492474425824502</v>
      </c>
      <c r="L61" s="2">
        <v>7.1086503026413101</v>
      </c>
      <c r="M61" s="2">
        <v>6.9882771987520096</v>
      </c>
      <c r="N61" s="2">
        <v>6.9862601364615804</v>
      </c>
      <c r="O61" s="2">
        <v>6.9792139507700197</v>
      </c>
      <c r="P61" s="2">
        <v>7.0876985758775399</v>
      </c>
      <c r="Q61" s="2">
        <v>7.0081039865065096</v>
      </c>
      <c r="R61" s="2">
        <v>7.3054326325563101</v>
      </c>
      <c r="S61" s="2">
        <v>7.1239129355898099</v>
      </c>
      <c r="T61" s="2">
        <v>7.1116913215270401</v>
      </c>
      <c r="U61" s="2">
        <v>6.9739392153235897</v>
      </c>
      <c r="V61" s="2">
        <v>7.1402326609241902</v>
      </c>
      <c r="W61" s="2">
        <v>7.0679679288248796</v>
      </c>
      <c r="X61" s="2">
        <v>7.0245688748225099</v>
      </c>
      <c r="Y61" s="11"/>
      <c r="Z61" s="11"/>
      <c r="AA61" s="2">
        <v>6.4453442937716101</v>
      </c>
      <c r="AB61" s="8">
        <v>6.44631084947203</v>
      </c>
      <c r="AC61" s="4">
        <v>6.4508033738294701</v>
      </c>
      <c r="AD61" s="4">
        <v>6.4544326103622396</v>
      </c>
      <c r="AE61" s="4">
        <v>6.46291050808051</v>
      </c>
      <c r="AF61" s="4">
        <v>6.4544782107755303</v>
      </c>
      <c r="AG61" s="5">
        <f>2.54009688584367^2</f>
        <v>6.4520921894727108</v>
      </c>
      <c r="AH61" s="4">
        <v>6.4549460634473297</v>
      </c>
      <c r="AI61" s="5">
        <f>2.54026485616754^2</f>
        <v>6.4529455394798934</v>
      </c>
      <c r="AJ61" s="4">
        <v>6.4520001213065896</v>
      </c>
      <c r="AK61" s="4">
        <v>6.4509781403373996</v>
      </c>
      <c r="AL61" s="4">
        <v>6.4607677004268096</v>
      </c>
      <c r="AM61" s="4">
        <v>6.45670437238606</v>
      </c>
      <c r="AN61" s="5">
        <f>2.54087746255489^2</f>
        <v>6.4560582797193762</v>
      </c>
      <c r="AO61" s="4">
        <v>6.4588463008907002</v>
      </c>
      <c r="AP61" s="5">
        <f>2.54105405429002^2</f>
        <v>6.4569557068237478</v>
      </c>
      <c r="AQ61" s="4">
        <v>6.45886409437301</v>
      </c>
      <c r="AR61" s="5">
        <f>2.54172884711447^2</f>
        <v>6.460385532253853</v>
      </c>
      <c r="AS61" s="4">
        <v>6.45973996016758</v>
      </c>
      <c r="AT61" s="4">
        <v>6.45259161546565</v>
      </c>
      <c r="AU61" s="4">
        <v>6.4524080014985801</v>
      </c>
      <c r="AV61" s="11"/>
      <c r="AW61" s="11"/>
      <c r="AX61" s="4">
        <v>6.3644394958891599</v>
      </c>
      <c r="AY61" s="4">
        <v>6.3761992138111996</v>
      </c>
      <c r="AZ61" s="4">
        <v>6.4116191238300297</v>
      </c>
      <c r="BA61" s="4">
        <v>6.3796860100524801</v>
      </c>
      <c r="BB61" s="4">
        <v>6.3087807781367298</v>
      </c>
      <c r="BC61" s="4">
        <v>6.3918029928099198</v>
      </c>
      <c r="BD61" s="4">
        <v>6.2716494631068302</v>
      </c>
      <c r="BE61" s="4">
        <v>6.2922820102631203</v>
      </c>
      <c r="BF61" s="4">
        <v>6.3240521889955001</v>
      </c>
      <c r="BG61" s="4">
        <v>6.3149104162912204</v>
      </c>
      <c r="BH61" s="4">
        <v>7.2303706897341202</v>
      </c>
      <c r="BI61" s="4">
        <v>6.28364109829627</v>
      </c>
      <c r="BJ61" s="4">
        <v>6.4709809451319904</v>
      </c>
      <c r="BK61" s="4">
        <v>6.3216263497876302</v>
      </c>
      <c r="BL61" s="4">
        <v>6.4627585489017996</v>
      </c>
      <c r="BM61" s="4">
        <v>6.2780590436679597</v>
      </c>
      <c r="BN61" s="4">
        <v>6.5498590634571601</v>
      </c>
      <c r="BO61" s="4">
        <v>6.4083374381728904</v>
      </c>
      <c r="BP61" s="4">
        <v>6.4358480304120302</v>
      </c>
      <c r="BQ61" s="4">
        <v>6.3543454405183999</v>
      </c>
      <c r="BR61" s="4">
        <v>6.3774148364006296</v>
      </c>
      <c r="BS61" s="11"/>
      <c r="BT61" s="5">
        <v>6.2138542808261104</v>
      </c>
      <c r="BU61" s="9">
        <v>6.6930577620087401</v>
      </c>
      <c r="BV61" s="9">
        <v>6.7761803413134603</v>
      </c>
      <c r="BW61" s="9">
        <v>6.7425719229009804</v>
      </c>
      <c r="BX61" s="9">
        <v>6.6815665358568497</v>
      </c>
      <c r="BY61" s="9">
        <v>6.7014980943463698</v>
      </c>
      <c r="BZ61" s="9">
        <v>6.6635524142696498</v>
      </c>
      <c r="CA61" s="9">
        <v>6.6854435380643</v>
      </c>
      <c r="CB61" s="9">
        <v>6.6190558381309899</v>
      </c>
      <c r="CC61" s="9">
        <v>6.6277666058164</v>
      </c>
      <c r="CD61" s="9">
        <v>6.6581063820005699</v>
      </c>
      <c r="CE61" s="9">
        <v>6.7511919408557697</v>
      </c>
      <c r="CF61" s="9">
        <v>6.5798338479127896</v>
      </c>
      <c r="CG61" s="9">
        <v>6.5611736705672401</v>
      </c>
      <c r="CH61" s="9">
        <v>6.6507596006959799</v>
      </c>
      <c r="CI61" s="9">
        <v>6.6099125836152002</v>
      </c>
      <c r="CJ61" s="9">
        <v>6.6172083144677503</v>
      </c>
      <c r="CK61" s="9">
        <v>6.5863172982178204</v>
      </c>
      <c r="CL61" s="9">
        <v>6.6799741609691496</v>
      </c>
      <c r="CM61" s="9">
        <v>6.7207130104959996</v>
      </c>
      <c r="CN61" s="9">
        <v>6.5920071043601602</v>
      </c>
    </row>
    <row r="62" spans="1:92" ht="14.25" customHeight="1" x14ac:dyDescent="0.3">
      <c r="A62" s="1"/>
      <c r="B62" s="7"/>
      <c r="C62" s="7"/>
      <c r="D62" s="7"/>
      <c r="E62" s="7"/>
      <c r="F62" s="7"/>
      <c r="G62" s="7"/>
      <c r="H62" s="7"/>
      <c r="I62" s="7"/>
      <c r="J62" s="12"/>
      <c r="K62" s="7"/>
      <c r="L62" s="7"/>
      <c r="M62" s="7"/>
      <c r="N62" s="7"/>
      <c r="O62" s="7"/>
      <c r="P62" s="7"/>
      <c r="Q62" s="7"/>
      <c r="R62" s="7"/>
      <c r="S62" s="12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</row>
    <row r="63" spans="1:92" ht="14.25" customHeight="1" x14ac:dyDescent="0.3">
      <c r="A63" s="1"/>
      <c r="B63" s="7"/>
      <c r="C63" s="7"/>
      <c r="D63" s="7"/>
      <c r="E63" s="28" t="s">
        <v>57</v>
      </c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</row>
    <row r="64" spans="1:92" ht="14.25" customHeight="1" x14ac:dyDescent="0.3">
      <c r="A64" s="1"/>
      <c r="B64" s="7"/>
      <c r="C64" s="7"/>
      <c r="D64" s="7"/>
      <c r="E64" s="1" t="s">
        <v>8</v>
      </c>
      <c r="F64" s="1" t="s">
        <v>9</v>
      </c>
      <c r="G64" s="1" t="s">
        <v>10</v>
      </c>
      <c r="H64" s="1" t="s">
        <v>11</v>
      </c>
      <c r="I64" s="1" t="s">
        <v>12</v>
      </c>
      <c r="J64" s="1" t="s">
        <v>13</v>
      </c>
      <c r="K64" s="1" t="s">
        <v>14</v>
      </c>
      <c r="L64" s="1" t="s">
        <v>15</v>
      </c>
      <c r="M64" s="1" t="s">
        <v>16</v>
      </c>
      <c r="N64" s="1" t="s">
        <v>17</v>
      </c>
      <c r="O64" s="1" t="s">
        <v>18</v>
      </c>
      <c r="P64" s="1" t="s">
        <v>19</v>
      </c>
      <c r="Q64" s="1" t="s">
        <v>20</v>
      </c>
      <c r="R64" s="1" t="s">
        <v>21</v>
      </c>
      <c r="S64" s="1" t="s">
        <v>22</v>
      </c>
      <c r="T64" s="1" t="s">
        <v>23</v>
      </c>
      <c r="U64" s="1" t="s">
        <v>24</v>
      </c>
      <c r="V64" s="1" t="s">
        <v>25</v>
      </c>
      <c r="W64" s="1" t="s">
        <v>26</v>
      </c>
      <c r="X64" s="1" t="s">
        <v>27</v>
      </c>
      <c r="Y64" s="7"/>
      <c r="Z64" s="7"/>
      <c r="AA64" s="7"/>
      <c r="AB64" s="1" t="s">
        <v>8</v>
      </c>
      <c r="AC64" s="1" t="s">
        <v>9</v>
      </c>
      <c r="AD64" s="1" t="s">
        <v>10</v>
      </c>
      <c r="AE64" s="1" t="s">
        <v>11</v>
      </c>
      <c r="AF64" s="1" t="s">
        <v>12</v>
      </c>
      <c r="AG64" s="1" t="s">
        <v>13</v>
      </c>
      <c r="AH64" s="1" t="s">
        <v>14</v>
      </c>
      <c r="AI64" s="1" t="s">
        <v>15</v>
      </c>
      <c r="AJ64" s="1" t="s">
        <v>16</v>
      </c>
      <c r="AK64" s="1" t="s">
        <v>17</v>
      </c>
      <c r="AL64" s="1" t="s">
        <v>18</v>
      </c>
      <c r="AM64" s="1" t="s">
        <v>19</v>
      </c>
      <c r="AN64" s="1" t="s">
        <v>20</v>
      </c>
      <c r="AO64" s="1" t="s">
        <v>21</v>
      </c>
      <c r="AP64" s="1" t="s">
        <v>22</v>
      </c>
      <c r="AQ64" s="1" t="s">
        <v>23</v>
      </c>
      <c r="AR64" s="1" t="s">
        <v>24</v>
      </c>
      <c r="AS64" s="1" t="s">
        <v>25</v>
      </c>
      <c r="AT64" s="1" t="s">
        <v>26</v>
      </c>
      <c r="AU64" s="1" t="s">
        <v>27</v>
      </c>
      <c r="AV64" s="7"/>
      <c r="AW64" s="7"/>
      <c r="AX64" s="7"/>
      <c r="AY64" s="1" t="s">
        <v>8</v>
      </c>
      <c r="AZ64" s="1" t="s">
        <v>9</v>
      </c>
      <c r="BA64" s="1" t="s">
        <v>10</v>
      </c>
      <c r="BB64" s="1" t="s">
        <v>11</v>
      </c>
      <c r="BC64" s="1" t="s">
        <v>12</v>
      </c>
      <c r="BD64" s="1" t="s">
        <v>13</v>
      </c>
      <c r="BE64" s="1" t="s">
        <v>14</v>
      </c>
      <c r="BF64" s="1" t="s">
        <v>15</v>
      </c>
      <c r="BG64" s="1" t="s">
        <v>16</v>
      </c>
      <c r="BH64" s="1" t="s">
        <v>17</v>
      </c>
      <c r="BI64" s="1" t="s">
        <v>18</v>
      </c>
      <c r="BJ64" s="1" t="s">
        <v>19</v>
      </c>
      <c r="BK64" s="1" t="s">
        <v>20</v>
      </c>
      <c r="BL64" s="1" t="s">
        <v>21</v>
      </c>
      <c r="BM64" s="1" t="s">
        <v>22</v>
      </c>
      <c r="BN64" s="1" t="s">
        <v>23</v>
      </c>
      <c r="BO64" s="1" t="s">
        <v>24</v>
      </c>
      <c r="BP64" s="1" t="s">
        <v>25</v>
      </c>
      <c r="BQ64" s="1" t="s">
        <v>26</v>
      </c>
      <c r="BR64" s="1" t="s">
        <v>27</v>
      </c>
      <c r="BS64" s="7"/>
      <c r="BT64" s="7"/>
      <c r="BU64" s="1" t="s">
        <v>8</v>
      </c>
      <c r="BV64" s="1" t="s">
        <v>9</v>
      </c>
      <c r="BW64" s="1" t="s">
        <v>10</v>
      </c>
      <c r="BX64" s="1" t="s">
        <v>11</v>
      </c>
      <c r="BY64" s="1" t="s">
        <v>12</v>
      </c>
      <c r="BZ64" s="1" t="s">
        <v>13</v>
      </c>
      <c r="CA64" s="1" t="s">
        <v>14</v>
      </c>
      <c r="CB64" s="1" t="s">
        <v>15</v>
      </c>
      <c r="CC64" s="1" t="s">
        <v>16</v>
      </c>
      <c r="CD64" s="1" t="s">
        <v>17</v>
      </c>
      <c r="CE64" s="1" t="s">
        <v>18</v>
      </c>
      <c r="CF64" s="1" t="s">
        <v>19</v>
      </c>
      <c r="CG64" s="1" t="s">
        <v>20</v>
      </c>
      <c r="CH64" s="1" t="s">
        <v>21</v>
      </c>
      <c r="CI64" s="1" t="s">
        <v>22</v>
      </c>
      <c r="CJ64" s="1" t="s">
        <v>23</v>
      </c>
      <c r="CK64" s="1" t="s">
        <v>24</v>
      </c>
      <c r="CL64" s="1" t="s">
        <v>25</v>
      </c>
      <c r="CM64" s="1" t="s">
        <v>26</v>
      </c>
      <c r="CN64" s="1" t="s">
        <v>27</v>
      </c>
    </row>
    <row r="65" spans="1:92" ht="14.25" customHeight="1" x14ac:dyDescent="0.25">
      <c r="A65" s="2" t="s">
        <v>28</v>
      </c>
      <c r="B65" s="1"/>
      <c r="C65" s="1"/>
      <c r="D65" s="1"/>
      <c r="E65" s="2">
        <v>78.329961417741501</v>
      </c>
      <c r="F65" s="2">
        <v>82.657229573984694</v>
      </c>
      <c r="G65" s="2">
        <v>113.62626921756799</v>
      </c>
      <c r="H65" s="2">
        <v>116.64053956647901</v>
      </c>
      <c r="I65" s="2">
        <v>124.384911296323</v>
      </c>
      <c r="J65" s="2">
        <v>130.36159511419899</v>
      </c>
      <c r="K65" s="2">
        <v>137.08822351118201</v>
      </c>
      <c r="L65" s="2">
        <v>147.31560621650601</v>
      </c>
      <c r="M65" s="2">
        <v>155.58768092552799</v>
      </c>
      <c r="N65" s="2">
        <v>157.52290984578599</v>
      </c>
      <c r="O65" s="2">
        <v>160.481358133719</v>
      </c>
      <c r="P65" s="2">
        <v>164.96785244974899</v>
      </c>
      <c r="Q65" s="2">
        <v>168.043659637719</v>
      </c>
      <c r="R65" s="2">
        <v>173.26585043569801</v>
      </c>
      <c r="S65" s="2">
        <v>177.21727346936501</v>
      </c>
      <c r="T65" s="2">
        <v>181.91479542806599</v>
      </c>
      <c r="U65" s="2">
        <v>186.695225517144</v>
      </c>
      <c r="V65" s="2">
        <v>189.34620821868899</v>
      </c>
      <c r="W65" s="2">
        <v>9.8653497829354393</v>
      </c>
      <c r="X65" s="3">
        <v>8.5051277047006906</v>
      </c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</row>
    <row r="66" spans="1:92" ht="14.25" customHeight="1" x14ac:dyDescent="0.25">
      <c r="A66" s="2" t="s">
        <v>29</v>
      </c>
      <c r="B66" s="1"/>
      <c r="C66" s="1"/>
      <c r="D66" s="1"/>
      <c r="E66" s="2">
        <v>77.6808096895125</v>
      </c>
      <c r="F66" s="2">
        <v>82.7936252784435</v>
      </c>
      <c r="G66" s="2">
        <v>114.554660566588</v>
      </c>
      <c r="H66" s="2">
        <v>117.878745780489</v>
      </c>
      <c r="I66" s="2">
        <v>125.721758428653</v>
      </c>
      <c r="J66" s="2">
        <v>131.60132668761699</v>
      </c>
      <c r="K66" s="2">
        <v>138.528424681443</v>
      </c>
      <c r="L66" s="2">
        <v>148.821785971613</v>
      </c>
      <c r="M66" s="2">
        <v>157.090757243691</v>
      </c>
      <c r="N66" s="2">
        <v>159.38870724377301</v>
      </c>
      <c r="O66" s="2">
        <v>161.97401909431801</v>
      </c>
      <c r="P66" s="2">
        <v>166.456760402904</v>
      </c>
      <c r="Q66" s="2">
        <v>169.43049648355401</v>
      </c>
      <c r="R66" s="2">
        <v>174.64072211960101</v>
      </c>
      <c r="S66" s="2">
        <v>178.893159261287</v>
      </c>
      <c r="T66" s="2">
        <v>183.69560451559801</v>
      </c>
      <c r="U66" s="2">
        <v>188.387133580213</v>
      </c>
      <c r="V66" s="2">
        <v>190.833093179081</v>
      </c>
      <c r="W66" s="2">
        <v>9.5999170750120602</v>
      </c>
      <c r="X66" s="3">
        <v>8.1697217361566601</v>
      </c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</row>
    <row r="67" spans="1:92" ht="14.25" customHeight="1" x14ac:dyDescent="0.25">
      <c r="A67" s="2" t="s">
        <v>30</v>
      </c>
      <c r="B67" s="1"/>
      <c r="C67" s="1"/>
      <c r="D67" s="1"/>
      <c r="E67" s="2">
        <v>84.418525613800696</v>
      </c>
      <c r="F67" s="2">
        <v>95.552859799048903</v>
      </c>
      <c r="G67" s="2">
        <v>137.02997396341601</v>
      </c>
      <c r="H67" s="2">
        <v>143.12202776664299</v>
      </c>
      <c r="I67" s="2">
        <v>152.377749375516</v>
      </c>
      <c r="J67" s="2">
        <v>159.90620859353999</v>
      </c>
      <c r="K67" s="2">
        <v>167.364287331377</v>
      </c>
      <c r="L67" s="2">
        <v>179.128755786613</v>
      </c>
      <c r="M67" s="2">
        <v>188.227511412197</v>
      </c>
      <c r="N67" s="2">
        <v>191.24276980433501</v>
      </c>
      <c r="O67" s="2">
        <v>194.37942100234301</v>
      </c>
      <c r="P67" s="2">
        <v>200.00427087979199</v>
      </c>
      <c r="Q67" s="2">
        <v>203.92589332467301</v>
      </c>
      <c r="R67" s="2">
        <v>210.0437489638</v>
      </c>
      <c r="S67" s="2">
        <v>214.940608962212</v>
      </c>
      <c r="T67" s="2">
        <v>220.67803702040601</v>
      </c>
      <c r="U67" s="2">
        <v>226.51882880273899</v>
      </c>
      <c r="V67" s="2">
        <v>229.54793470026399</v>
      </c>
      <c r="W67" s="2">
        <v>9.7842850671555404</v>
      </c>
      <c r="X67" s="3">
        <v>8.6049504838255206</v>
      </c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</row>
    <row r="68" spans="1:92" ht="14.25" customHeight="1" x14ac:dyDescent="0.25">
      <c r="A68" s="2" t="s">
        <v>31</v>
      </c>
      <c r="B68" s="1"/>
      <c r="C68" s="1"/>
      <c r="D68" s="1"/>
      <c r="E68" s="2">
        <v>83.6101738235499</v>
      </c>
      <c r="F68" s="2">
        <v>91.376816385414102</v>
      </c>
      <c r="G68" s="2">
        <v>128.41867593970201</v>
      </c>
      <c r="H68" s="2">
        <v>135.12482121663899</v>
      </c>
      <c r="I68" s="2">
        <v>143.923420567877</v>
      </c>
      <c r="J68" s="2">
        <v>151.070233421616</v>
      </c>
      <c r="K68" s="2">
        <v>157.78887058483301</v>
      </c>
      <c r="L68" s="2">
        <v>169.02512409391301</v>
      </c>
      <c r="M68" s="2">
        <v>177.74517902594499</v>
      </c>
      <c r="N68" s="2">
        <v>180.55251399337399</v>
      </c>
      <c r="O68" s="2">
        <v>183.36970431224799</v>
      </c>
      <c r="P68" s="2">
        <v>188.64017499000701</v>
      </c>
      <c r="Q68" s="2">
        <v>192.26493715446901</v>
      </c>
      <c r="R68" s="2">
        <v>198.27985451307799</v>
      </c>
      <c r="S68" s="2">
        <v>202.89398928083301</v>
      </c>
      <c r="T68" s="2">
        <v>208.306815190907</v>
      </c>
      <c r="U68" s="2">
        <v>213.77829623163399</v>
      </c>
      <c r="V68" s="2">
        <v>216.429434742653</v>
      </c>
      <c r="W68" s="2">
        <v>9.6900792456043394</v>
      </c>
      <c r="X68" s="3">
        <v>8.6047984750206101</v>
      </c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</row>
    <row r="69" spans="1:92" ht="14.25" customHeight="1" x14ac:dyDescent="0.25">
      <c r="A69" s="2" t="s">
        <v>32</v>
      </c>
      <c r="B69" s="1"/>
      <c r="C69" s="1"/>
      <c r="D69" s="1"/>
      <c r="E69" s="2">
        <v>83.745643516234693</v>
      </c>
      <c r="F69" s="2">
        <v>90.603111680772102</v>
      </c>
      <c r="G69" s="2">
        <v>128.66196567965801</v>
      </c>
      <c r="H69" s="2">
        <v>134.61292938731799</v>
      </c>
      <c r="I69" s="2">
        <v>143.292266345255</v>
      </c>
      <c r="J69" s="2">
        <v>150.61067078195299</v>
      </c>
      <c r="K69" s="2">
        <v>157.0481775735</v>
      </c>
      <c r="L69" s="2">
        <v>168.66261833947701</v>
      </c>
      <c r="M69" s="2">
        <v>177.254258788546</v>
      </c>
      <c r="N69" s="2">
        <v>179.94983577300101</v>
      </c>
      <c r="O69" s="2">
        <v>182.55188594868</v>
      </c>
      <c r="P69" s="2">
        <v>187.81594136307501</v>
      </c>
      <c r="Q69" s="2">
        <v>191.28527925930101</v>
      </c>
      <c r="R69" s="2">
        <v>197.13999380951799</v>
      </c>
      <c r="S69" s="2">
        <v>201.73083189904199</v>
      </c>
      <c r="T69" s="2">
        <v>207.234164965421</v>
      </c>
      <c r="U69" s="2">
        <v>212.53715770959701</v>
      </c>
      <c r="V69" s="2">
        <v>215.127800413188</v>
      </c>
      <c r="W69" s="2">
        <v>9.3648508755725608</v>
      </c>
      <c r="X69" s="3">
        <v>8.2133388789142803</v>
      </c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</row>
    <row r="70" spans="1:92" ht="14.25" customHeight="1" x14ac:dyDescent="0.25">
      <c r="A70" s="2" t="s">
        <v>33</v>
      </c>
      <c r="B70" s="1"/>
      <c r="C70" s="1"/>
      <c r="D70" s="1"/>
      <c r="E70" s="2">
        <v>83.429962642016307</v>
      </c>
      <c r="F70" s="2">
        <v>88.859323237321803</v>
      </c>
      <c r="G70" s="2">
        <v>126.57490204597499</v>
      </c>
      <c r="H70" s="2">
        <v>132.45543647010501</v>
      </c>
      <c r="I70" s="2">
        <v>140.868067946563</v>
      </c>
      <c r="J70" s="2">
        <v>148.13037866314599</v>
      </c>
      <c r="K70" s="2">
        <v>154.17323191263699</v>
      </c>
      <c r="L70" s="2">
        <v>165.879396242377</v>
      </c>
      <c r="M70" s="2">
        <v>173.92585266346899</v>
      </c>
      <c r="N70" s="2">
        <v>177.00796402180401</v>
      </c>
      <c r="O70" s="2">
        <v>178.846401234707</v>
      </c>
      <c r="P70" s="2">
        <v>183.74361116142001</v>
      </c>
      <c r="Q70" s="2">
        <v>187.341890577789</v>
      </c>
      <c r="R70" s="2">
        <v>192.98369991049799</v>
      </c>
      <c r="S70" s="2">
        <v>197.32510299342701</v>
      </c>
      <c r="T70" s="2">
        <v>203.06897512326901</v>
      </c>
      <c r="U70" s="2">
        <v>208.38394525744701</v>
      </c>
      <c r="V70" s="2">
        <v>210.854509837942</v>
      </c>
      <c r="W70" s="2">
        <v>9.8341407193211001</v>
      </c>
      <c r="X70" s="3">
        <v>8.3418541784141294</v>
      </c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</row>
    <row r="71" spans="1:92" ht="14.25" customHeight="1" x14ac:dyDescent="0.25">
      <c r="A71" s="2" t="s">
        <v>34</v>
      </c>
      <c r="B71" s="1"/>
      <c r="C71" s="1"/>
      <c r="D71" s="1"/>
      <c r="E71" s="2">
        <v>85.982071671573294</v>
      </c>
      <c r="F71" s="2">
        <v>92.7005705569741</v>
      </c>
      <c r="G71" s="2">
        <v>132.089562820975</v>
      </c>
      <c r="H71" s="2">
        <v>139.269059259946</v>
      </c>
      <c r="I71" s="2">
        <v>148.13129454046799</v>
      </c>
      <c r="J71" s="2">
        <v>155.96017307140801</v>
      </c>
      <c r="K71" s="2">
        <v>162.944193104639</v>
      </c>
      <c r="L71" s="2">
        <v>173.47080037259801</v>
      </c>
      <c r="M71" s="2">
        <v>182.07114959229301</v>
      </c>
      <c r="N71" s="2">
        <v>185.195760001747</v>
      </c>
      <c r="O71" s="2">
        <v>187.548545033133</v>
      </c>
      <c r="P71" s="2">
        <v>192.61190652097</v>
      </c>
      <c r="Q71" s="2">
        <v>196.34358440473</v>
      </c>
      <c r="R71" s="2">
        <v>202.188366204733</v>
      </c>
      <c r="S71" s="2">
        <v>206.86126575307</v>
      </c>
      <c r="T71" s="2">
        <v>212.88801435298001</v>
      </c>
      <c r="U71" s="2">
        <v>218.63931610332301</v>
      </c>
      <c r="V71" s="2">
        <v>221.282294276079</v>
      </c>
      <c r="W71" s="2">
        <v>10.1972339337508</v>
      </c>
      <c r="X71" s="3">
        <v>8.6583701667205002</v>
      </c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</row>
    <row r="72" spans="1:92" ht="14.25" customHeight="1" x14ac:dyDescent="0.25">
      <c r="A72" s="2" t="s">
        <v>35</v>
      </c>
      <c r="B72" s="1"/>
      <c r="C72" s="1"/>
      <c r="D72" s="1"/>
      <c r="E72" s="2">
        <v>86.905379268019701</v>
      </c>
      <c r="F72" s="2">
        <v>95.187226989846593</v>
      </c>
      <c r="G72" s="2">
        <v>136.54894194352201</v>
      </c>
      <c r="H72" s="2">
        <v>144.00674790052599</v>
      </c>
      <c r="I72" s="2">
        <v>153.43439336830701</v>
      </c>
      <c r="J72" s="2">
        <v>162.006429272606</v>
      </c>
      <c r="K72" s="2">
        <v>168.8583699797</v>
      </c>
      <c r="L72" s="2">
        <v>180.00920572429899</v>
      </c>
      <c r="M72" s="2">
        <v>188.89760928350799</v>
      </c>
      <c r="N72" s="2">
        <v>192.41407475928099</v>
      </c>
      <c r="O72" s="2">
        <v>192.861754871925</v>
      </c>
      <c r="P72" s="2">
        <v>198.30017324398599</v>
      </c>
      <c r="Q72" s="2">
        <v>202.33130855378499</v>
      </c>
      <c r="R72" s="2">
        <v>208.315305371454</v>
      </c>
      <c r="S72" s="2">
        <v>213.04898937067199</v>
      </c>
      <c r="T72" s="2">
        <v>219.22743495469399</v>
      </c>
      <c r="U72" s="2">
        <v>225.375634456146</v>
      </c>
      <c r="V72" s="2">
        <v>227.94841746369599</v>
      </c>
      <c r="W72" s="2">
        <v>10.536866765804801</v>
      </c>
      <c r="X72" s="3">
        <v>8.9214977907675692</v>
      </c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</row>
    <row r="73" spans="1:92" ht="14.25" customHeight="1" x14ac:dyDescent="0.25">
      <c r="A73" s="2" t="s">
        <v>36</v>
      </c>
      <c r="B73" s="1"/>
      <c r="C73" s="1"/>
      <c r="D73" s="1"/>
      <c r="E73" s="2">
        <v>88.804751691101799</v>
      </c>
      <c r="F73" s="2">
        <v>95.624641138590306</v>
      </c>
      <c r="G73" s="2">
        <v>133.77464326862</v>
      </c>
      <c r="H73" s="2">
        <v>141.787652900468</v>
      </c>
      <c r="I73" s="2">
        <v>150.63205070495201</v>
      </c>
      <c r="J73" s="2">
        <v>159.21945809124699</v>
      </c>
      <c r="K73" s="2">
        <v>165.97140054562601</v>
      </c>
      <c r="L73" s="2">
        <v>177.61406325936099</v>
      </c>
      <c r="M73" s="2">
        <v>186.31139396572499</v>
      </c>
      <c r="N73" s="2">
        <v>189.71731897664799</v>
      </c>
      <c r="O73" s="2">
        <v>190.18150194872899</v>
      </c>
      <c r="P73" s="2">
        <v>195.58331286860701</v>
      </c>
      <c r="Q73" s="2">
        <v>199.438883507941</v>
      </c>
      <c r="R73" s="2">
        <v>205.30500484242799</v>
      </c>
      <c r="S73" s="2">
        <v>209.92200424777801</v>
      </c>
      <c r="T73" s="2">
        <v>215.77651274906501</v>
      </c>
      <c r="U73" s="2">
        <v>221.99201887551899</v>
      </c>
      <c r="V73" s="2">
        <v>224.43309809268399</v>
      </c>
      <c r="W73" s="2">
        <v>10.1489614340804</v>
      </c>
      <c r="X73" s="3">
        <v>8.4057723758786995</v>
      </c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</row>
    <row r="74" spans="1:92" ht="14.25" customHeight="1" x14ac:dyDescent="0.25">
      <c r="A74" s="2" t="s">
        <v>37</v>
      </c>
      <c r="B74" s="1"/>
      <c r="C74" s="1"/>
      <c r="D74" s="1"/>
      <c r="E74" s="2">
        <v>88.2607192752738</v>
      </c>
      <c r="F74" s="2">
        <v>93.869379285428494</v>
      </c>
      <c r="G74" s="2">
        <v>131.78643101426599</v>
      </c>
      <c r="H74" s="2">
        <v>138.525311877181</v>
      </c>
      <c r="I74" s="2">
        <v>148.04740346513699</v>
      </c>
      <c r="J74" s="2">
        <v>155.92793192861501</v>
      </c>
      <c r="K74" s="2">
        <v>162.373373154538</v>
      </c>
      <c r="L74" s="2">
        <v>175.132653879977</v>
      </c>
      <c r="M74" s="2">
        <v>183.99921829443301</v>
      </c>
      <c r="N74" s="2">
        <v>187.466711333847</v>
      </c>
      <c r="O74" s="2">
        <v>186.43403247352401</v>
      </c>
      <c r="P74" s="2">
        <v>191.733357133731</v>
      </c>
      <c r="Q74" s="2">
        <v>195.35927546241999</v>
      </c>
      <c r="R74" s="2">
        <v>201.317135920087</v>
      </c>
      <c r="S74" s="2">
        <v>205.78299520744301</v>
      </c>
      <c r="T74" s="2">
        <v>211.86480245094799</v>
      </c>
      <c r="U74" s="2">
        <v>217.57842735527601</v>
      </c>
      <c r="V74" s="2">
        <v>220.26865455712701</v>
      </c>
      <c r="W74" s="2">
        <v>10.402806342578501</v>
      </c>
      <c r="X74" s="3">
        <v>8.0505894437940597</v>
      </c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</row>
    <row r="75" spans="1:92" ht="14.25" customHeight="1" x14ac:dyDescent="0.25">
      <c r="A75" s="2" t="s">
        <v>38</v>
      </c>
      <c r="B75" s="1"/>
      <c r="C75" s="1"/>
      <c r="D75" s="1"/>
      <c r="E75" s="2">
        <v>87.490496156128003</v>
      </c>
      <c r="F75" s="2">
        <v>92.214058272555206</v>
      </c>
      <c r="G75" s="2">
        <v>129.78631459055401</v>
      </c>
      <c r="H75" s="2">
        <v>135.765710368464</v>
      </c>
      <c r="I75" s="2">
        <v>144.856195169351</v>
      </c>
      <c r="J75" s="2">
        <v>152.72492176894801</v>
      </c>
      <c r="K75" s="2">
        <v>159.19525616214301</v>
      </c>
      <c r="L75" s="2">
        <v>171.36966129097499</v>
      </c>
      <c r="M75" s="2">
        <v>179.98609122296099</v>
      </c>
      <c r="N75" s="2">
        <v>183.26779642654199</v>
      </c>
      <c r="O75" s="2">
        <v>183.46841023933601</v>
      </c>
      <c r="P75" s="2">
        <v>188.40504153163701</v>
      </c>
      <c r="Q75" s="2">
        <v>192.020793300126</v>
      </c>
      <c r="R75" s="2">
        <v>197.791910526859</v>
      </c>
      <c r="S75" s="2">
        <v>202.366046413916</v>
      </c>
      <c r="T75" s="2">
        <v>208.06724078196001</v>
      </c>
      <c r="U75" s="2">
        <v>213.876350561805</v>
      </c>
      <c r="V75" s="2">
        <v>216.41084353357499</v>
      </c>
      <c r="W75" s="2">
        <v>11.288704650582099</v>
      </c>
      <c r="X75" s="3">
        <v>8.1905148682780897</v>
      </c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</row>
    <row r="76" spans="1:92" ht="14.25" customHeight="1" x14ac:dyDescent="0.25">
      <c r="A76" s="2" t="s">
        <v>39</v>
      </c>
      <c r="B76" s="1"/>
      <c r="C76" s="1"/>
      <c r="D76" s="1"/>
      <c r="E76" s="2">
        <v>86.780467548268206</v>
      </c>
      <c r="F76" s="2">
        <v>91.844701252933405</v>
      </c>
      <c r="G76" s="2">
        <v>128.78138869578299</v>
      </c>
      <c r="H76" s="2">
        <v>135.08739269697401</v>
      </c>
      <c r="I76" s="2">
        <v>143.906036203345</v>
      </c>
      <c r="J76" s="2">
        <v>151.741254953934</v>
      </c>
      <c r="K76" s="2">
        <v>158.21262414172801</v>
      </c>
      <c r="L76" s="2">
        <v>170.059475090669</v>
      </c>
      <c r="M76" s="2">
        <v>178.775188087846</v>
      </c>
      <c r="N76" s="2">
        <v>182.07616156208601</v>
      </c>
      <c r="O76" s="2">
        <v>181.303381082063</v>
      </c>
      <c r="P76" s="2">
        <v>186.14528346389201</v>
      </c>
      <c r="Q76" s="2">
        <v>189.86261803878301</v>
      </c>
      <c r="R76" s="2">
        <v>195.41628441763399</v>
      </c>
      <c r="S76" s="2">
        <v>200.27438979364399</v>
      </c>
      <c r="T76" s="2">
        <v>205.642103748273</v>
      </c>
      <c r="U76" s="2">
        <v>211.518865815672</v>
      </c>
      <c r="V76" s="2">
        <v>213.851037351662</v>
      </c>
      <c r="W76" s="2">
        <v>10.976285153223399</v>
      </c>
      <c r="X76" s="3">
        <v>8.3876836856021892</v>
      </c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</row>
    <row r="77" spans="1:92" ht="14.25" customHeight="1" x14ac:dyDescent="0.25">
      <c r="A77" s="2" t="s">
        <v>40</v>
      </c>
      <c r="B77" s="1"/>
      <c r="C77" s="1"/>
      <c r="D77" s="1"/>
      <c r="E77" s="2">
        <v>89.830892470841704</v>
      </c>
      <c r="F77" s="2">
        <v>93.163876146860503</v>
      </c>
      <c r="G77" s="2">
        <v>131.18014087073601</v>
      </c>
      <c r="H77" s="2">
        <v>137.34553960224599</v>
      </c>
      <c r="I77" s="2">
        <v>146.03645323061301</v>
      </c>
      <c r="J77" s="2">
        <v>153.833184752926</v>
      </c>
      <c r="K77" s="2">
        <v>160.033362780403</v>
      </c>
      <c r="L77" s="2">
        <v>172.750968207623</v>
      </c>
      <c r="M77" s="2">
        <v>181.55303850398599</v>
      </c>
      <c r="N77" s="2">
        <v>184.80837939827899</v>
      </c>
      <c r="O77" s="2">
        <v>183.91261831667799</v>
      </c>
      <c r="P77" s="2">
        <v>189.013154007911</v>
      </c>
      <c r="Q77" s="2">
        <v>192.68774600595799</v>
      </c>
      <c r="R77" s="2">
        <v>198.13181902438799</v>
      </c>
      <c r="S77" s="2">
        <v>202.94150731194401</v>
      </c>
      <c r="T77" s="2">
        <v>208.81075753177299</v>
      </c>
      <c r="U77" s="2">
        <v>214.67472479924501</v>
      </c>
      <c r="V77" s="2">
        <v>216.76052273113999</v>
      </c>
      <c r="W77" s="2">
        <v>10.2977760880287</v>
      </c>
      <c r="X77" s="3">
        <v>7.8928207700797302</v>
      </c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</row>
    <row r="78" spans="1:92" ht="14.25" customHeight="1" x14ac:dyDescent="0.25">
      <c r="A78" s="2" t="s">
        <v>41</v>
      </c>
      <c r="B78" s="1"/>
      <c r="C78" s="1"/>
      <c r="D78" s="1"/>
      <c r="E78" s="2">
        <v>90.968109675626593</v>
      </c>
      <c r="F78" s="2">
        <v>96.626611401294397</v>
      </c>
      <c r="G78" s="2">
        <v>137.31234837510701</v>
      </c>
      <c r="H78" s="2">
        <v>142.6926566491</v>
      </c>
      <c r="I78" s="2">
        <v>151.99772452142199</v>
      </c>
      <c r="J78" s="2">
        <v>159.60818749309399</v>
      </c>
      <c r="K78" s="2">
        <v>166.53615643350599</v>
      </c>
      <c r="L78" s="2">
        <v>178.98927167209601</v>
      </c>
      <c r="M78" s="2">
        <v>188.00990775592601</v>
      </c>
      <c r="N78" s="2">
        <v>191.101815636699</v>
      </c>
      <c r="O78" s="2">
        <v>192.212083571242</v>
      </c>
      <c r="P78" s="2">
        <v>197.37287057708701</v>
      </c>
      <c r="Q78" s="2">
        <v>201.289436224523</v>
      </c>
      <c r="R78" s="2">
        <v>207.043060866763</v>
      </c>
      <c r="S78" s="2">
        <v>212.02088872013601</v>
      </c>
      <c r="T78" s="2">
        <v>218.06947946046199</v>
      </c>
      <c r="U78" s="2">
        <v>224.28460954396499</v>
      </c>
      <c r="V78" s="2">
        <v>226.71063768733501</v>
      </c>
      <c r="W78" s="2">
        <v>10.810800753692501</v>
      </c>
      <c r="X78" s="3">
        <v>8.12157806850872</v>
      </c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</row>
    <row r="79" spans="1:92" ht="14.25" customHeight="1" x14ac:dyDescent="0.25">
      <c r="A79" s="2" t="s">
        <v>42</v>
      </c>
      <c r="B79" s="1"/>
      <c r="C79" s="1"/>
      <c r="D79" s="1"/>
      <c r="E79" s="2">
        <v>92.092358799026201</v>
      </c>
      <c r="F79" s="2">
        <v>95.586924833071507</v>
      </c>
      <c r="G79" s="2">
        <v>133.47820013804301</v>
      </c>
      <c r="H79" s="2">
        <v>140.43466997578301</v>
      </c>
      <c r="I79" s="2">
        <v>149.386373971344</v>
      </c>
      <c r="J79" s="2">
        <v>156.89904111223299</v>
      </c>
      <c r="K79" s="2">
        <v>163.84727287487601</v>
      </c>
      <c r="L79" s="2">
        <v>175.00097356600901</v>
      </c>
      <c r="M79" s="2">
        <v>183.68375494814899</v>
      </c>
      <c r="N79" s="2">
        <v>186.96130901096001</v>
      </c>
      <c r="O79" s="2">
        <v>188.24103248870301</v>
      </c>
      <c r="P79" s="2">
        <v>193.31148823181499</v>
      </c>
      <c r="Q79" s="2">
        <v>197.237521053173</v>
      </c>
      <c r="R79" s="2">
        <v>202.642482163945</v>
      </c>
      <c r="S79" s="2">
        <v>207.71649394197999</v>
      </c>
      <c r="T79" s="2">
        <v>213.611956677752</v>
      </c>
      <c r="U79" s="2">
        <v>219.529804996015</v>
      </c>
      <c r="V79" s="2">
        <v>221.768192059683</v>
      </c>
      <c r="W79" s="2">
        <v>10.748156420807801</v>
      </c>
      <c r="X79" s="3">
        <v>8.0597595050895805</v>
      </c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</row>
    <row r="80" spans="1:92" ht="14.25" customHeight="1" x14ac:dyDescent="0.25">
      <c r="A80" s="2" t="s">
        <v>43</v>
      </c>
      <c r="B80" s="1"/>
      <c r="C80" s="1"/>
      <c r="D80" s="1"/>
      <c r="E80" s="2">
        <v>92.049457686668703</v>
      </c>
      <c r="F80" s="2">
        <v>96.364893955968</v>
      </c>
      <c r="G80" s="2">
        <v>132.99333059421801</v>
      </c>
      <c r="H80" s="2">
        <v>139.196732700296</v>
      </c>
      <c r="I80" s="2">
        <v>148.07813983772999</v>
      </c>
      <c r="J80" s="2">
        <v>155.92061995049201</v>
      </c>
      <c r="K80" s="2">
        <v>162.81980584367301</v>
      </c>
      <c r="L80" s="2">
        <v>173.66406892583001</v>
      </c>
      <c r="M80" s="2">
        <v>182.98100083638101</v>
      </c>
      <c r="N80" s="2">
        <v>186.14768451809999</v>
      </c>
      <c r="O80" s="2">
        <v>187.631793915119</v>
      </c>
      <c r="P80" s="2">
        <v>192.32826389389601</v>
      </c>
      <c r="Q80" s="2">
        <v>196.194306597766</v>
      </c>
      <c r="R80" s="2">
        <v>201.52189732603199</v>
      </c>
      <c r="S80" s="2">
        <v>206.230640098642</v>
      </c>
      <c r="T80" s="2">
        <v>212.597793748344</v>
      </c>
      <c r="U80" s="2">
        <v>218.30594553664599</v>
      </c>
      <c r="V80" s="2">
        <v>220.74638529457999</v>
      </c>
      <c r="W80" s="2">
        <v>11.7068711949393</v>
      </c>
      <c r="X80" s="3">
        <v>8.0194030536633303</v>
      </c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</row>
    <row r="81" spans="1:92" ht="14.25" customHeight="1" x14ac:dyDescent="0.25">
      <c r="A81" s="2" t="s">
        <v>44</v>
      </c>
      <c r="B81" s="1"/>
      <c r="C81" s="1"/>
      <c r="D81" s="1"/>
      <c r="E81" s="2">
        <v>92.633662770778201</v>
      </c>
      <c r="F81" s="2">
        <v>96.439975256175003</v>
      </c>
      <c r="G81" s="2">
        <v>131.59232667578701</v>
      </c>
      <c r="H81" s="2">
        <v>137.46105537755301</v>
      </c>
      <c r="I81" s="2">
        <v>146.194902207496</v>
      </c>
      <c r="J81" s="2">
        <v>154.16414507353801</v>
      </c>
      <c r="K81" s="2">
        <v>160.47646463931099</v>
      </c>
      <c r="L81" s="2">
        <v>172.030165448226</v>
      </c>
      <c r="M81" s="2">
        <v>180.82357185785699</v>
      </c>
      <c r="N81" s="2">
        <v>184.02294004076899</v>
      </c>
      <c r="O81" s="2">
        <v>185.14564431525099</v>
      </c>
      <c r="P81" s="2">
        <v>189.78184211125901</v>
      </c>
      <c r="Q81" s="2">
        <v>193.79676953680899</v>
      </c>
      <c r="R81" s="2">
        <v>199.094772654651</v>
      </c>
      <c r="S81" s="2">
        <v>203.91222845611301</v>
      </c>
      <c r="T81" s="2">
        <v>209.65489034400201</v>
      </c>
      <c r="U81" s="2">
        <v>215.707642402516</v>
      </c>
      <c r="V81" s="2">
        <v>217.98103353924901</v>
      </c>
      <c r="W81" s="2">
        <v>12.2765443356588</v>
      </c>
      <c r="X81" s="3">
        <v>8.6540735750952393</v>
      </c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</row>
    <row r="82" spans="1:92" ht="14.25" customHeight="1" x14ac:dyDescent="0.25">
      <c r="A82" s="2" t="s">
        <v>45</v>
      </c>
      <c r="B82" s="1"/>
      <c r="C82" s="1"/>
      <c r="D82" s="1"/>
      <c r="E82" s="2">
        <v>91.404209341932997</v>
      </c>
      <c r="F82" s="2">
        <v>95.991452850112296</v>
      </c>
      <c r="G82" s="2">
        <v>133.010205372835</v>
      </c>
      <c r="H82" s="2">
        <v>138.81099715923801</v>
      </c>
      <c r="I82" s="2">
        <v>147.98240840453801</v>
      </c>
      <c r="J82" s="2">
        <v>155.95968752889601</v>
      </c>
      <c r="K82" s="2">
        <v>162.41931875924601</v>
      </c>
      <c r="L82" s="2">
        <v>173.894950908006</v>
      </c>
      <c r="M82" s="2">
        <v>182.67309296437901</v>
      </c>
      <c r="N82" s="2">
        <v>186.09676070909299</v>
      </c>
      <c r="O82" s="2">
        <v>187.25557180845999</v>
      </c>
      <c r="P82" s="2">
        <v>192.26638741489501</v>
      </c>
      <c r="Q82" s="2">
        <v>196.05622763676899</v>
      </c>
      <c r="R82" s="2">
        <v>201.55438115652299</v>
      </c>
      <c r="S82" s="2">
        <v>206.53503855200799</v>
      </c>
      <c r="T82" s="2">
        <v>212.31909548258699</v>
      </c>
      <c r="U82" s="2">
        <v>218.16818786741899</v>
      </c>
      <c r="V82" s="2">
        <v>220.520995146074</v>
      </c>
      <c r="W82" s="2">
        <v>12.631250846651</v>
      </c>
      <c r="X82" s="3">
        <v>9.2906360947151096</v>
      </c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</row>
    <row r="83" spans="1:92" ht="14.25" customHeight="1" x14ac:dyDescent="0.25">
      <c r="A83" s="2" t="s">
        <v>46</v>
      </c>
      <c r="B83" s="1"/>
      <c r="C83" s="1"/>
      <c r="D83" s="1"/>
      <c r="E83" s="2">
        <v>89.962354859718999</v>
      </c>
      <c r="F83" s="2">
        <v>96.720625342596307</v>
      </c>
      <c r="G83" s="2">
        <v>135.723724709934</v>
      </c>
      <c r="H83" s="2">
        <v>141.271214670766</v>
      </c>
      <c r="I83" s="2">
        <v>150.71302132512201</v>
      </c>
      <c r="J83" s="2">
        <v>159.24318482186999</v>
      </c>
      <c r="K83" s="2">
        <v>165.45528646045199</v>
      </c>
      <c r="L83" s="2">
        <v>176.49435969702</v>
      </c>
      <c r="M83" s="2">
        <v>185.59471042968599</v>
      </c>
      <c r="N83" s="2">
        <v>188.97382762033499</v>
      </c>
      <c r="O83" s="2">
        <v>190.070337940049</v>
      </c>
      <c r="P83" s="2">
        <v>194.78336967409999</v>
      </c>
      <c r="Q83" s="2">
        <v>199.06607854565101</v>
      </c>
      <c r="R83" s="2">
        <v>204.36746901172199</v>
      </c>
      <c r="S83" s="2">
        <v>209.39300054739701</v>
      </c>
      <c r="T83" s="2">
        <v>215.10065880240199</v>
      </c>
      <c r="U83" s="2">
        <v>221.13192380910999</v>
      </c>
      <c r="V83" s="2">
        <v>223.86874754254899</v>
      </c>
      <c r="W83" s="2">
        <v>12.819447787346499</v>
      </c>
      <c r="X83" s="3">
        <v>9.0431122105186095</v>
      </c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</row>
    <row r="84" spans="1:92" ht="14.25" customHeight="1" x14ac:dyDescent="0.25">
      <c r="A84" s="2" t="s">
        <v>47</v>
      </c>
      <c r="B84" s="1"/>
      <c r="C84" s="1"/>
      <c r="D84" s="1"/>
      <c r="E84" s="2">
        <v>92.556123941142204</v>
      </c>
      <c r="F84" s="2">
        <v>98.912314187905395</v>
      </c>
      <c r="G84" s="2">
        <v>136.00996438781101</v>
      </c>
      <c r="H84" s="2">
        <v>145.39550470885601</v>
      </c>
      <c r="I84" s="2">
        <v>154.635889182684</v>
      </c>
      <c r="J84" s="2">
        <v>162.92571715602901</v>
      </c>
      <c r="K84" s="2">
        <v>168.84935259182799</v>
      </c>
      <c r="L84" s="2">
        <v>178.93344039163699</v>
      </c>
      <c r="M84" s="2">
        <v>188.08906440767601</v>
      </c>
      <c r="N84" s="2">
        <v>191.523617702764</v>
      </c>
      <c r="O84" s="2">
        <v>192.11213361455799</v>
      </c>
      <c r="P84" s="2">
        <v>196.58879669338</v>
      </c>
      <c r="Q84" s="2">
        <v>200.59501949125499</v>
      </c>
      <c r="R84" s="2">
        <v>206.350025326322</v>
      </c>
      <c r="S84" s="2">
        <v>211.325440907337</v>
      </c>
      <c r="T84" s="2">
        <v>217.30895256642799</v>
      </c>
      <c r="U84" s="2">
        <v>223.31213370377299</v>
      </c>
      <c r="V84" s="2">
        <v>225.73000391705301</v>
      </c>
      <c r="W84" s="2">
        <v>12.760624861558201</v>
      </c>
      <c r="X84" s="3">
        <v>8.8638789085188208</v>
      </c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</row>
    <row r="85" spans="1:92" ht="14.25" customHeight="1" x14ac:dyDescent="0.25">
      <c r="A85" s="2" t="s">
        <v>48</v>
      </c>
      <c r="B85" s="1"/>
      <c r="C85" s="1"/>
      <c r="D85" s="1"/>
      <c r="E85" s="2">
        <v>1.75691125124786</v>
      </c>
      <c r="F85" s="2">
        <v>1.8145329889196899</v>
      </c>
      <c r="G85" s="2">
        <v>1.7843421941495199</v>
      </c>
      <c r="H85" s="2">
        <v>1.7499163233367601</v>
      </c>
      <c r="I85" s="2">
        <v>1.7124894404590001</v>
      </c>
      <c r="J85" s="2">
        <v>1.8267587330066399</v>
      </c>
      <c r="K85" s="2">
        <v>1.8731056539937401</v>
      </c>
      <c r="L85" s="2">
        <v>1.8735329687473099</v>
      </c>
      <c r="M85" s="2">
        <v>1.79979476269435</v>
      </c>
      <c r="N85" s="2">
        <v>1.86243541231604</v>
      </c>
      <c r="O85" s="2">
        <v>1.8265864687659099</v>
      </c>
      <c r="P85" s="2">
        <v>1.7958805008723999</v>
      </c>
      <c r="Q85" s="2">
        <v>1.79583723738445</v>
      </c>
      <c r="R85" s="3">
        <v>1.6998208928834599</v>
      </c>
      <c r="S85" s="2">
        <v>1.7122619944511199</v>
      </c>
      <c r="T85" s="2">
        <v>1.8540068555909901</v>
      </c>
      <c r="U85" s="2">
        <v>1.7849685518017799</v>
      </c>
      <c r="V85" s="2">
        <v>1.9447040927999</v>
      </c>
      <c r="W85" s="2">
        <v>1.95817988743167</v>
      </c>
      <c r="X85" s="2">
        <v>1.7871452583416501</v>
      </c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</row>
    <row r="86" spans="1:92" ht="14.25" customHeight="1" x14ac:dyDescent="0.25">
      <c r="A86" s="2" t="s">
        <v>49</v>
      </c>
      <c r="B86" s="1"/>
      <c r="C86" s="1"/>
      <c r="D86" s="1"/>
      <c r="E86" s="2">
        <v>3.8402029845626799</v>
      </c>
      <c r="F86" s="2">
        <v>3.8674685941950302</v>
      </c>
      <c r="G86" s="2">
        <v>4.05556673837504</v>
      </c>
      <c r="H86" s="2">
        <v>4.1123585965031699</v>
      </c>
      <c r="I86" s="2">
        <v>4.1486899315861798</v>
      </c>
      <c r="J86" s="2">
        <v>4.0204581412713001</v>
      </c>
      <c r="K86" s="2">
        <v>3.9116890348450002</v>
      </c>
      <c r="L86" s="2">
        <v>4.0170745608523202</v>
      </c>
      <c r="M86" s="2">
        <v>3.9829707152345599</v>
      </c>
      <c r="N86" s="2">
        <v>4.1116151861094297</v>
      </c>
      <c r="O86" s="2">
        <v>3.9201350009049598</v>
      </c>
      <c r="P86" s="2">
        <v>4.0112897032850698</v>
      </c>
      <c r="Q86" s="2">
        <v>3.92558732830252</v>
      </c>
      <c r="R86" s="2">
        <v>3.7399294493926698</v>
      </c>
      <c r="S86" s="2">
        <v>3.7880881899472398</v>
      </c>
      <c r="T86" s="2">
        <v>3.87330068794039</v>
      </c>
      <c r="U86" s="3">
        <v>3.5562750506559002</v>
      </c>
      <c r="V86" s="2">
        <v>3.7556003780411098</v>
      </c>
      <c r="W86" s="2">
        <v>3.7219365103239501</v>
      </c>
      <c r="X86" s="2">
        <v>3.8715696242387998</v>
      </c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</row>
    <row r="87" spans="1:92" ht="14.25" customHeight="1" x14ac:dyDescent="0.25">
      <c r="A87" s="2" t="s">
        <v>50</v>
      </c>
      <c r="B87" s="1"/>
      <c r="C87" s="1"/>
      <c r="D87" s="1"/>
      <c r="E87" s="2">
        <v>5.6195400499569104</v>
      </c>
      <c r="F87" s="2">
        <v>5.8034547186300696</v>
      </c>
      <c r="G87" s="2">
        <v>5.5922906218654296</v>
      </c>
      <c r="H87" s="2">
        <v>6.0004681031702596</v>
      </c>
      <c r="I87" s="2">
        <v>5.99520494401653</v>
      </c>
      <c r="J87" s="2">
        <v>5.8641859258669298</v>
      </c>
      <c r="K87" s="2">
        <v>5.5865444999106497</v>
      </c>
      <c r="L87" s="2">
        <v>5.7924970369365703</v>
      </c>
      <c r="M87" s="2">
        <v>5.4919031590097198</v>
      </c>
      <c r="N87" s="2">
        <v>5.9986897265780303</v>
      </c>
      <c r="O87" s="2">
        <v>5.8740702452692197</v>
      </c>
      <c r="P87" s="2">
        <v>5.7450055086295899</v>
      </c>
      <c r="Q87" s="2">
        <v>5.9358584120326698</v>
      </c>
      <c r="R87" s="2">
        <v>5.7071351296512098</v>
      </c>
      <c r="S87" s="3">
        <v>5.4776496679071904</v>
      </c>
      <c r="T87" s="2">
        <v>5.6577087363064402</v>
      </c>
      <c r="U87" s="2">
        <v>5.9516662821160402</v>
      </c>
      <c r="V87" s="2">
        <v>6.0017370693476604</v>
      </c>
      <c r="W87" s="2">
        <v>5.8842060165460897</v>
      </c>
      <c r="X87" s="2">
        <v>5.9250811005736503</v>
      </c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</row>
    <row r="88" spans="1:92" ht="14.25" customHeight="1" x14ac:dyDescent="0.25">
      <c r="A88" s="2" t="s">
        <v>51</v>
      </c>
      <c r="B88" s="1"/>
      <c r="C88" s="1"/>
      <c r="D88" s="1"/>
      <c r="E88" s="2">
        <v>7.7497213202832098</v>
      </c>
      <c r="F88" s="2">
        <v>7.9613766917231104</v>
      </c>
      <c r="G88" s="2">
        <v>7.75289055713609</v>
      </c>
      <c r="H88" s="2">
        <v>7.7732358302298303</v>
      </c>
      <c r="I88" s="2">
        <v>7.8330337383112401</v>
      </c>
      <c r="J88" s="2">
        <v>7.6932734795622801</v>
      </c>
      <c r="K88" s="3">
        <v>7.6235462737885804</v>
      </c>
      <c r="L88" s="2">
        <v>7.7988002942861199</v>
      </c>
      <c r="M88" s="2">
        <v>7.8337004095825202</v>
      </c>
      <c r="N88" s="2">
        <v>7.8649650144685603</v>
      </c>
      <c r="O88" s="2">
        <v>8.0757091091801101</v>
      </c>
      <c r="P88" s="2">
        <v>8.2943740535341597</v>
      </c>
      <c r="Q88" s="2">
        <v>8.0969885417277396</v>
      </c>
      <c r="R88" s="2">
        <v>7.8208428247905601</v>
      </c>
      <c r="S88" s="2">
        <v>7.8657496977427801</v>
      </c>
      <c r="T88" s="2">
        <v>8.1580320365788399</v>
      </c>
      <c r="U88" s="2">
        <v>8.3219967703225404</v>
      </c>
      <c r="V88" s="2">
        <v>8.3046097352645205</v>
      </c>
      <c r="W88" s="2">
        <v>8.3806243116551293</v>
      </c>
      <c r="X88" s="2">
        <v>7.9622957754278501</v>
      </c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</row>
    <row r="89" spans="1:92" ht="14.25" customHeight="1" x14ac:dyDescent="0.25">
      <c r="A89" s="2" t="s">
        <v>52</v>
      </c>
      <c r="B89" s="1"/>
      <c r="C89" s="1"/>
      <c r="D89" s="1"/>
      <c r="E89" s="2">
        <v>1.83648712452447</v>
      </c>
      <c r="F89" s="2">
        <v>1.8258616397682299</v>
      </c>
      <c r="G89" s="2">
        <v>1.81236330982424</v>
      </c>
      <c r="H89" s="2">
        <v>1.8379278239361001</v>
      </c>
      <c r="I89" s="3">
        <v>1.77440148447418</v>
      </c>
      <c r="J89" s="2">
        <v>1.78494015886806</v>
      </c>
      <c r="K89" s="2">
        <v>1.84556101297631</v>
      </c>
      <c r="L89" s="2">
        <v>1.90264039570392</v>
      </c>
      <c r="M89" s="2">
        <v>1.8818609134289199</v>
      </c>
      <c r="N89" s="2">
        <v>1.87359042058924</v>
      </c>
      <c r="O89" s="2">
        <v>1.8519203533066499</v>
      </c>
      <c r="P89" s="2">
        <v>1.8479035564309101</v>
      </c>
      <c r="Q89" s="2">
        <v>1.8624827542129601</v>
      </c>
      <c r="R89" s="2">
        <v>1.89160730190625</v>
      </c>
      <c r="S89" s="2">
        <v>1.9334123948862201</v>
      </c>
      <c r="T89" s="2">
        <v>1.8912125128795101</v>
      </c>
      <c r="U89" s="2">
        <v>1.90940212750549</v>
      </c>
      <c r="V89" s="2">
        <v>1.91085593386165</v>
      </c>
      <c r="W89" s="2">
        <v>1.9639632208025</v>
      </c>
      <c r="X89" s="2">
        <v>2.0578834023843999</v>
      </c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</row>
    <row r="90" spans="1:92" ht="14.25" customHeight="1" x14ac:dyDescent="0.25">
      <c r="A90" s="2" t="s">
        <v>53</v>
      </c>
      <c r="B90" s="1"/>
      <c r="C90" s="1"/>
      <c r="D90" s="1"/>
      <c r="E90" s="2">
        <v>3.9565399828821102</v>
      </c>
      <c r="F90" s="2">
        <v>3.8639537176090202</v>
      </c>
      <c r="G90" s="2">
        <v>3.8442167950823598</v>
      </c>
      <c r="H90" s="2">
        <v>3.9178253998297401</v>
      </c>
      <c r="I90" s="2">
        <v>3.8730017032338102</v>
      </c>
      <c r="J90" s="3">
        <v>3.76747429357895</v>
      </c>
      <c r="K90" s="2">
        <v>3.94812093751636</v>
      </c>
      <c r="L90" s="2">
        <v>3.9457621562910901</v>
      </c>
      <c r="M90" s="2">
        <v>3.8685543977955099</v>
      </c>
      <c r="N90" s="2">
        <v>3.8162938237963</v>
      </c>
      <c r="O90" s="2">
        <v>4.0392829251695304</v>
      </c>
      <c r="P90" s="2">
        <v>4.0588367591533299</v>
      </c>
      <c r="Q90" s="2">
        <v>4.1127139123697498</v>
      </c>
      <c r="R90" s="2">
        <v>4.1716335393514603</v>
      </c>
      <c r="S90" s="2">
        <v>3.9964402854491201</v>
      </c>
      <c r="T90" s="2">
        <v>4.1780115655458303</v>
      </c>
      <c r="U90" s="2">
        <v>4.1493920690746604</v>
      </c>
      <c r="V90" s="2">
        <v>4.2206730444217797</v>
      </c>
      <c r="W90" s="2">
        <v>4.0981943112773802</v>
      </c>
      <c r="X90" s="2">
        <v>4.0389000492803104</v>
      </c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</row>
    <row r="91" spans="1:92" ht="14.25" customHeight="1" x14ac:dyDescent="0.25">
      <c r="A91" s="2" t="s">
        <v>54</v>
      </c>
      <c r="B91" s="1"/>
      <c r="C91" s="1"/>
      <c r="D91" s="1"/>
      <c r="E91" s="2">
        <v>6.2819343775463397</v>
      </c>
      <c r="F91" s="2">
        <v>6.0532559405753901</v>
      </c>
      <c r="G91" s="2">
        <v>6.06042623335959</v>
      </c>
      <c r="H91" s="2">
        <v>6.1703264953765302</v>
      </c>
      <c r="I91" s="2">
        <v>6.3474639055795201</v>
      </c>
      <c r="J91" s="2">
        <v>6.11664907616266</v>
      </c>
      <c r="K91" s="2">
        <v>6.41197351539462</v>
      </c>
      <c r="L91" s="2">
        <v>6.2018468901554202</v>
      </c>
      <c r="M91" s="3">
        <v>5.8023257315473797</v>
      </c>
      <c r="N91" s="2">
        <v>6.3059461501253198</v>
      </c>
      <c r="O91" s="2">
        <v>6.27780666074087</v>
      </c>
      <c r="P91" s="2">
        <v>6.4154287696288002</v>
      </c>
      <c r="Q91" s="2">
        <v>6.2590328974902398</v>
      </c>
      <c r="R91" s="2">
        <v>6.3295111243159701</v>
      </c>
      <c r="S91" s="2">
        <v>6.2484301146533401</v>
      </c>
      <c r="T91" s="2">
        <v>6.60807253419524</v>
      </c>
      <c r="U91" s="2">
        <v>7.0022449312143999</v>
      </c>
      <c r="V91" s="2">
        <v>6.2979818983243199</v>
      </c>
      <c r="W91" s="2">
        <v>6.6208991703668199</v>
      </c>
      <c r="X91" s="2">
        <v>6.5467139396390301</v>
      </c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</row>
    <row r="92" spans="1:92" ht="14.25" customHeight="1" x14ac:dyDescent="0.25">
      <c r="A92" s="2" t="s">
        <v>55</v>
      </c>
      <c r="B92" s="1"/>
      <c r="C92" s="1"/>
      <c r="D92" s="1"/>
      <c r="E92" s="2">
        <v>7.9326113708720101</v>
      </c>
      <c r="F92" s="3">
        <v>7.9164580537711497</v>
      </c>
      <c r="G92" s="2">
        <v>8.4529575263239902</v>
      </c>
      <c r="H92" s="2">
        <v>8.5584230386508207</v>
      </c>
      <c r="I92" s="2">
        <v>8.6193836558186092</v>
      </c>
      <c r="J92" s="2">
        <v>8.2376003721424595</v>
      </c>
      <c r="K92" s="2">
        <v>8.6468391240649591</v>
      </c>
      <c r="L92" s="2">
        <v>8.38384831047326</v>
      </c>
      <c r="M92" s="2">
        <v>8.4630398455880496</v>
      </c>
      <c r="N92" s="2">
        <v>8.2577623427728994</v>
      </c>
      <c r="O92" s="2">
        <v>8.4428704851750904</v>
      </c>
      <c r="P92" s="2">
        <v>8.5799936988487993</v>
      </c>
      <c r="Q92" s="2">
        <v>8.1080538718323805</v>
      </c>
      <c r="R92" s="2">
        <v>8.2622376825353694</v>
      </c>
      <c r="S92" s="2">
        <v>8.1067896723952906</v>
      </c>
      <c r="T92" s="2">
        <v>8.4796199843638007</v>
      </c>
      <c r="U92" s="2">
        <v>8.9272628193411201</v>
      </c>
      <c r="V92" s="2">
        <v>8.3461122038195992</v>
      </c>
      <c r="W92" s="2">
        <v>8.3228142808407295</v>
      </c>
      <c r="X92" s="2">
        <v>8.1486743108720301</v>
      </c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</row>
    <row r="93" spans="1:92" ht="14.2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</row>
    <row r="94" spans="1:92" ht="14.25" customHeight="1" x14ac:dyDescent="0.25">
      <c r="A94" s="6" t="s">
        <v>58</v>
      </c>
      <c r="B94" s="6" t="s">
        <v>59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</row>
    <row r="95" spans="1:92" ht="14.25" customHeight="1" x14ac:dyDescent="0.25">
      <c r="A95" s="6" t="s">
        <v>60</v>
      </c>
      <c r="B95" s="6" t="s">
        <v>61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</row>
    <row r="96" spans="1:92" ht="14.2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</row>
    <row r="97" spans="1:92" ht="14.2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</row>
    <row r="98" spans="1:92" ht="14.2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</row>
    <row r="99" spans="1:92" ht="14.2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</row>
    <row r="100" spans="1:92" ht="14.2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</row>
    <row r="101" spans="1:92" ht="14.2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</row>
    <row r="102" spans="1:92" ht="14.2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</row>
    <row r="103" spans="1:92" ht="14.2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</row>
    <row r="104" spans="1:92" ht="14.2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</row>
    <row r="105" spans="1:92" ht="14.2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</row>
    <row r="106" spans="1:92" ht="14.2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</row>
    <row r="107" spans="1:92" ht="14.2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</row>
    <row r="108" spans="1:92" ht="14.2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</row>
    <row r="109" spans="1:92" ht="14.2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</row>
    <row r="110" spans="1:92" ht="14.2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</row>
    <row r="111" spans="1:92" ht="14.2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</row>
    <row r="112" spans="1:92" ht="14.2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</row>
    <row r="113" spans="1:92" ht="14.2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</row>
    <row r="114" spans="1:92" ht="14.2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</row>
    <row r="115" spans="1:92" ht="14.2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</row>
    <row r="116" spans="1:92" ht="14.2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</row>
    <row r="117" spans="1:92" ht="14.2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</row>
    <row r="118" spans="1:92" ht="14.2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</row>
    <row r="119" spans="1:92" ht="14.2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</row>
    <row r="120" spans="1:92" ht="14.2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</row>
    <row r="121" spans="1:92" ht="14.2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</row>
    <row r="122" spans="1:92" ht="14.2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</row>
    <row r="123" spans="1:92" ht="14.2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</row>
    <row r="124" spans="1:92" ht="14.2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</row>
    <row r="125" spans="1:92" ht="14.2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</row>
    <row r="126" spans="1:92" ht="14.2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</row>
    <row r="127" spans="1:92" ht="14.2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</row>
    <row r="128" spans="1:92" ht="14.2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</row>
    <row r="129" spans="1:92" ht="14.2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</row>
    <row r="130" spans="1:92" ht="14.2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</row>
    <row r="131" spans="1:92" ht="14.2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</row>
    <row r="132" spans="1:92" ht="14.2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</row>
    <row r="133" spans="1:92" ht="14.2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</row>
    <row r="134" spans="1:92" ht="14.2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</row>
    <row r="135" spans="1:92" ht="14.2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</row>
    <row r="136" spans="1:92" ht="14.2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</row>
    <row r="137" spans="1:92" ht="14.2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</row>
    <row r="138" spans="1:92" ht="14.2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</row>
    <row r="139" spans="1:92" ht="14.2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</row>
    <row r="140" spans="1:92" ht="14.2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</row>
    <row r="141" spans="1:92" ht="14.2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</row>
    <row r="142" spans="1:92" ht="14.2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</row>
    <row r="143" spans="1:92" ht="14.2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</row>
    <row r="144" spans="1:92" ht="14.2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</row>
    <row r="145" spans="1:92" ht="14.2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</row>
    <row r="146" spans="1:92" ht="14.2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</row>
    <row r="147" spans="1:92" ht="14.2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</row>
    <row r="148" spans="1:92" ht="14.2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</row>
    <row r="149" spans="1:92" ht="14.2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</row>
    <row r="150" spans="1:92" ht="14.2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</row>
    <row r="151" spans="1:92" ht="14.2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</row>
    <row r="152" spans="1:92" ht="14.2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</row>
    <row r="153" spans="1:92" ht="14.2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</row>
    <row r="154" spans="1:92" ht="14.2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</row>
    <row r="155" spans="1:92" ht="14.2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</row>
    <row r="156" spans="1:92" ht="14.2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</row>
    <row r="157" spans="1:92" ht="14.2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</row>
    <row r="158" spans="1:92" ht="14.2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</row>
    <row r="159" spans="1:92" ht="14.2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</row>
    <row r="160" spans="1:92" ht="14.2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</row>
    <row r="161" spans="1:92" ht="14.2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</row>
    <row r="162" spans="1:92" ht="14.2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</row>
    <row r="163" spans="1:92" ht="14.2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</row>
    <row r="164" spans="1:92" ht="14.2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</row>
    <row r="165" spans="1:92" ht="14.2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</row>
    <row r="166" spans="1:92" ht="14.2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</row>
    <row r="167" spans="1:92" ht="14.2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</row>
    <row r="168" spans="1:92" ht="14.2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</row>
    <row r="169" spans="1:92" ht="14.2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</row>
    <row r="170" spans="1:92" ht="14.2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</row>
    <row r="171" spans="1:92" ht="14.2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</row>
    <row r="172" spans="1:92" ht="14.2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</row>
    <row r="173" spans="1:92" ht="14.2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</row>
    <row r="174" spans="1:92" ht="14.2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</row>
    <row r="175" spans="1:92" ht="14.2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</row>
    <row r="176" spans="1:92" ht="14.2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</row>
    <row r="177" spans="1:92" ht="14.2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</row>
    <row r="178" spans="1:92" ht="14.2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</row>
    <row r="179" spans="1:92" ht="14.2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</row>
    <row r="180" spans="1:92" ht="14.2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</row>
    <row r="181" spans="1:92" ht="14.2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</row>
    <row r="182" spans="1:92" ht="14.2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</row>
    <row r="183" spans="1:92" ht="14.2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</row>
    <row r="184" spans="1:92" ht="14.2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</row>
    <row r="185" spans="1:92" ht="14.2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</row>
    <row r="186" spans="1:92" ht="14.2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</row>
    <row r="187" spans="1:92" ht="14.2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</row>
    <row r="188" spans="1:92" ht="14.2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</row>
    <row r="189" spans="1:92" ht="14.2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</row>
    <row r="190" spans="1:92" ht="14.2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</row>
    <row r="191" spans="1:92" ht="14.2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</row>
    <row r="192" spans="1:92" ht="14.2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</row>
    <row r="193" spans="1:92" ht="14.2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</row>
    <row r="194" spans="1:92" ht="14.2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</row>
    <row r="195" spans="1:92" ht="14.2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</row>
    <row r="196" spans="1:92" ht="14.2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</row>
    <row r="197" spans="1:92" ht="14.2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</row>
    <row r="198" spans="1:92" ht="14.2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</row>
    <row r="199" spans="1:92" ht="14.2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</row>
    <row r="200" spans="1:92" ht="14.2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</row>
    <row r="201" spans="1:92" ht="14.2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</row>
    <row r="202" spans="1:92" ht="14.2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</row>
    <row r="203" spans="1:92" ht="14.2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</row>
    <row r="204" spans="1:92" ht="14.2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</row>
    <row r="205" spans="1:92" ht="14.2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</row>
    <row r="206" spans="1:92" ht="14.2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</row>
    <row r="207" spans="1:92" ht="14.2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</row>
    <row r="208" spans="1:92" ht="14.2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</row>
    <row r="209" spans="1:92" ht="14.2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</row>
    <row r="210" spans="1:92" ht="14.2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</row>
    <row r="211" spans="1:92" ht="14.2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</row>
    <row r="212" spans="1:92" ht="14.2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</row>
    <row r="213" spans="1:92" ht="14.2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</row>
    <row r="214" spans="1:92" ht="14.2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</row>
    <row r="215" spans="1:92" ht="14.2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</row>
    <row r="216" spans="1:92" ht="14.2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</row>
    <row r="217" spans="1:92" ht="14.2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</row>
    <row r="218" spans="1:92" ht="14.2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</row>
    <row r="219" spans="1:92" ht="14.2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</row>
    <row r="220" spans="1:92" ht="14.2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</row>
    <row r="221" spans="1:92" ht="14.2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</row>
    <row r="222" spans="1:92" ht="14.2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</row>
    <row r="223" spans="1:92" ht="14.2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</row>
    <row r="224" spans="1:92" ht="14.2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</row>
    <row r="225" spans="1:92" ht="14.2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</row>
    <row r="226" spans="1:92" ht="14.2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</row>
    <row r="227" spans="1:92" ht="14.2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</row>
    <row r="228" spans="1:92" ht="14.2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</row>
    <row r="229" spans="1:92" ht="14.2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</row>
    <row r="230" spans="1:92" ht="14.2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</row>
    <row r="231" spans="1:92" ht="14.2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</row>
    <row r="232" spans="1:92" ht="14.2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</row>
    <row r="233" spans="1:92" ht="14.2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</row>
    <row r="234" spans="1:92" ht="14.2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</row>
    <row r="235" spans="1:92" ht="14.2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</row>
    <row r="236" spans="1:92" ht="14.2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</row>
    <row r="237" spans="1:92" ht="14.2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</row>
    <row r="238" spans="1:92" ht="14.2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</row>
    <row r="239" spans="1:92" ht="14.2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</row>
    <row r="240" spans="1:92" ht="14.2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</row>
    <row r="241" spans="1:92" ht="14.2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</row>
    <row r="242" spans="1:92" ht="14.2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</row>
    <row r="243" spans="1:92" ht="14.2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</row>
    <row r="244" spans="1:92" ht="14.2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</row>
    <row r="245" spans="1:92" ht="14.2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</row>
    <row r="246" spans="1:92" ht="14.2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</row>
    <row r="247" spans="1:92" ht="14.2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</row>
    <row r="248" spans="1:92" ht="14.2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</row>
    <row r="249" spans="1:92" ht="14.2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</row>
    <row r="250" spans="1:92" ht="14.2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</row>
    <row r="251" spans="1:92" ht="14.2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</row>
    <row r="252" spans="1:92" ht="14.2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</row>
    <row r="253" spans="1:92" ht="14.2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</row>
    <row r="254" spans="1:92" ht="14.2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</row>
    <row r="255" spans="1:92" ht="14.2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</row>
    <row r="256" spans="1:92" ht="14.2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</row>
    <row r="257" spans="1:92" ht="14.2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</row>
    <row r="258" spans="1:92" ht="14.2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</row>
    <row r="259" spans="1:92" ht="14.2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</row>
    <row r="260" spans="1:92" ht="14.2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</row>
    <row r="261" spans="1:92" ht="14.2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</row>
    <row r="262" spans="1:92" ht="14.2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</row>
    <row r="263" spans="1:92" ht="14.2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</row>
    <row r="264" spans="1:92" ht="14.2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</row>
    <row r="265" spans="1:92" ht="14.2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</row>
    <row r="266" spans="1:92" ht="14.2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</row>
    <row r="267" spans="1:92" ht="14.2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</row>
    <row r="268" spans="1:92" ht="14.2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</row>
    <row r="269" spans="1:92" ht="14.2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</row>
    <row r="270" spans="1:92" ht="14.2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</row>
    <row r="271" spans="1:92" ht="14.2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</row>
    <row r="272" spans="1:92" ht="14.2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</row>
    <row r="273" spans="1:92" ht="14.2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</row>
    <row r="274" spans="1:92" ht="14.2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</row>
    <row r="275" spans="1:92" ht="14.2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</row>
    <row r="276" spans="1:92" ht="14.2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</row>
    <row r="277" spans="1:92" ht="14.2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</row>
    <row r="278" spans="1:92" ht="14.2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</row>
    <row r="279" spans="1:92" ht="14.2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</row>
    <row r="280" spans="1:92" ht="14.2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</row>
    <row r="281" spans="1:92" ht="14.2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</row>
    <row r="282" spans="1:92" ht="14.2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</row>
    <row r="283" spans="1:92" ht="14.2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</row>
    <row r="284" spans="1:92" ht="14.2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</row>
    <row r="285" spans="1:92" ht="14.2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</row>
    <row r="286" spans="1:92" ht="14.2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</row>
    <row r="287" spans="1:92" ht="14.2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</row>
    <row r="288" spans="1:92" ht="14.2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</row>
    <row r="289" spans="1:92" ht="14.2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</row>
    <row r="290" spans="1:92" ht="14.2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</row>
    <row r="291" spans="1:92" ht="14.2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</row>
    <row r="292" spans="1:92" ht="14.2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</row>
    <row r="293" spans="1:92" ht="14.2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</row>
    <row r="294" spans="1:92" ht="14.2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</row>
    <row r="295" spans="1:92" ht="14.2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</row>
    <row r="296" spans="1:92" ht="14.2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</row>
    <row r="297" spans="1:92" ht="14.2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</row>
    <row r="298" spans="1:92" ht="14.2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</row>
    <row r="299" spans="1:92" ht="14.2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</row>
    <row r="300" spans="1:92" ht="14.2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</row>
    <row r="301" spans="1:92" ht="14.2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</row>
    <row r="302" spans="1:92" ht="14.2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</row>
    <row r="303" spans="1:92" ht="14.2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</row>
    <row r="304" spans="1:92" ht="14.2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</row>
    <row r="305" spans="1:92" ht="14.2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</row>
    <row r="306" spans="1:92" ht="14.2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</row>
    <row r="307" spans="1:92" ht="14.2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</row>
    <row r="308" spans="1:92" ht="14.2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</row>
    <row r="309" spans="1:92" ht="14.2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</row>
    <row r="310" spans="1:92" ht="14.2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</row>
    <row r="311" spans="1:92" ht="14.2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</row>
    <row r="312" spans="1:92" ht="14.2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</row>
    <row r="313" spans="1:92" ht="14.2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</row>
    <row r="314" spans="1:92" ht="14.2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</row>
    <row r="315" spans="1:92" ht="14.2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</row>
    <row r="316" spans="1:92" ht="14.2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</row>
    <row r="317" spans="1:92" ht="14.2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</row>
    <row r="318" spans="1:92" ht="14.2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</row>
    <row r="319" spans="1:92" ht="14.2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</row>
    <row r="320" spans="1:92" ht="14.2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</row>
    <row r="321" spans="1:92" ht="14.2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</row>
    <row r="322" spans="1:92" ht="14.2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</row>
    <row r="323" spans="1:92" ht="14.2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</row>
    <row r="324" spans="1:92" ht="14.2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</row>
    <row r="325" spans="1:92" ht="14.2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</row>
    <row r="326" spans="1:92" ht="14.2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</row>
    <row r="327" spans="1:92" ht="14.2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</row>
    <row r="328" spans="1:92" ht="14.2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</row>
    <row r="329" spans="1:92" ht="14.2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</row>
    <row r="330" spans="1:92" ht="14.2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</row>
    <row r="331" spans="1:92" ht="14.2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</row>
    <row r="332" spans="1:92" ht="14.2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</row>
    <row r="333" spans="1:92" ht="14.2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</row>
    <row r="334" spans="1:92" ht="14.2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</row>
    <row r="335" spans="1:92" ht="14.2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</row>
    <row r="336" spans="1:92" ht="14.2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</row>
    <row r="337" spans="1:92" ht="14.2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</row>
    <row r="338" spans="1:92" ht="14.2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</row>
    <row r="339" spans="1:92" ht="14.2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</row>
    <row r="340" spans="1:92" ht="14.2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</row>
    <row r="341" spans="1:92" ht="14.2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</row>
    <row r="342" spans="1:92" ht="14.2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</row>
    <row r="343" spans="1:92" ht="14.2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</row>
    <row r="344" spans="1:92" ht="14.2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</row>
    <row r="345" spans="1:92" ht="14.2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</row>
    <row r="346" spans="1:92" ht="14.2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</row>
    <row r="347" spans="1:92" ht="14.2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</row>
    <row r="348" spans="1:92" ht="14.2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</row>
    <row r="349" spans="1:92" ht="14.2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</row>
    <row r="350" spans="1:92" ht="14.2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</row>
    <row r="351" spans="1:92" ht="14.2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</row>
    <row r="352" spans="1:92" ht="14.2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</row>
    <row r="353" spans="1:92" ht="14.2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</row>
    <row r="354" spans="1:92" ht="14.2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</row>
    <row r="355" spans="1:92" ht="14.2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</row>
    <row r="356" spans="1:92" ht="14.2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</row>
    <row r="357" spans="1:92" ht="14.2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</row>
    <row r="358" spans="1:92" ht="14.2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</row>
    <row r="359" spans="1:92" ht="14.2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</row>
    <row r="360" spans="1:92" ht="14.2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</row>
    <row r="361" spans="1:92" ht="14.2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</row>
    <row r="362" spans="1:92" ht="14.2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</row>
    <row r="363" spans="1:92" ht="14.2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</row>
    <row r="364" spans="1:92" ht="14.2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</row>
    <row r="365" spans="1:92" ht="14.2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</row>
    <row r="366" spans="1:92" ht="14.2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</row>
    <row r="367" spans="1:92" ht="14.2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</row>
    <row r="368" spans="1:92" ht="14.2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</row>
    <row r="369" spans="1:92" ht="14.2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</row>
    <row r="370" spans="1:92" ht="14.2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</row>
    <row r="371" spans="1:92" ht="14.2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</row>
    <row r="372" spans="1:92" ht="14.2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</row>
    <row r="373" spans="1:92" ht="14.2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</row>
    <row r="374" spans="1:92" ht="14.2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</row>
    <row r="375" spans="1:92" ht="14.2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</row>
    <row r="376" spans="1:92" ht="14.2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</row>
    <row r="377" spans="1:92" ht="14.2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</row>
    <row r="378" spans="1:92" ht="14.2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</row>
    <row r="379" spans="1:92" ht="14.2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</row>
    <row r="380" spans="1:92" ht="14.2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</row>
    <row r="381" spans="1:92" ht="14.2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</row>
    <row r="382" spans="1:92" ht="14.2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</row>
    <row r="383" spans="1:92" ht="14.2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</row>
    <row r="384" spans="1:92" ht="14.2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</row>
    <row r="385" spans="1:92" ht="14.2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</row>
    <row r="386" spans="1:92" ht="14.2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</row>
    <row r="387" spans="1:92" ht="14.2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</row>
    <row r="388" spans="1:92" ht="14.2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</row>
    <row r="389" spans="1:92" ht="14.2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</row>
    <row r="390" spans="1:92" ht="14.2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</row>
    <row r="391" spans="1:92" ht="14.2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</row>
    <row r="392" spans="1:92" ht="14.2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</row>
    <row r="393" spans="1:92" ht="14.2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</row>
    <row r="394" spans="1:92" ht="14.2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</row>
    <row r="395" spans="1:92" ht="14.2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</row>
    <row r="396" spans="1:92" ht="14.2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</row>
    <row r="397" spans="1:92" ht="14.2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</row>
    <row r="398" spans="1:92" ht="14.2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</row>
    <row r="399" spans="1:92" ht="14.2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</row>
    <row r="400" spans="1:92" ht="14.2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</row>
    <row r="401" spans="1:92" ht="14.2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</row>
    <row r="402" spans="1:92" ht="14.2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</row>
    <row r="403" spans="1:92" ht="14.2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</row>
    <row r="404" spans="1:92" ht="14.2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</row>
    <row r="405" spans="1:92" ht="14.2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</row>
    <row r="406" spans="1:92" ht="14.2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</row>
    <row r="407" spans="1:92" ht="14.2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</row>
    <row r="408" spans="1:92" ht="14.2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</row>
    <row r="409" spans="1:92" ht="14.2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</row>
    <row r="410" spans="1:92" ht="14.2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</row>
    <row r="411" spans="1:92" ht="14.2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</row>
    <row r="412" spans="1:92" ht="14.2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</row>
    <row r="413" spans="1:92" ht="14.2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</row>
    <row r="414" spans="1:92" ht="14.2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</row>
    <row r="415" spans="1:92" ht="14.2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</row>
    <row r="416" spans="1:92" ht="14.2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</row>
    <row r="417" spans="1:92" ht="14.2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</row>
    <row r="418" spans="1:92" ht="14.2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</row>
    <row r="419" spans="1:92" ht="14.2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</row>
    <row r="420" spans="1:92" ht="14.2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</row>
    <row r="421" spans="1:92" ht="14.2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</row>
    <row r="422" spans="1:92" ht="14.2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</row>
    <row r="423" spans="1:92" ht="14.2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</row>
    <row r="424" spans="1:92" ht="14.2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</row>
    <row r="425" spans="1:92" ht="14.2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</row>
    <row r="426" spans="1:92" ht="14.2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</row>
    <row r="427" spans="1:92" ht="14.2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</row>
    <row r="428" spans="1:92" ht="14.2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</row>
    <row r="429" spans="1:92" ht="14.2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</row>
    <row r="430" spans="1:92" ht="14.2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</row>
    <row r="431" spans="1:92" ht="14.2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</row>
    <row r="432" spans="1:92" ht="14.2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</row>
    <row r="433" spans="1:92" ht="14.2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</row>
    <row r="434" spans="1:92" ht="14.2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</row>
    <row r="435" spans="1:92" ht="14.2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</row>
    <row r="436" spans="1:92" ht="14.2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</row>
    <row r="437" spans="1:92" ht="14.2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</row>
    <row r="438" spans="1:92" ht="14.2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</row>
    <row r="439" spans="1:92" ht="14.2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</row>
    <row r="440" spans="1:92" ht="14.2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</row>
    <row r="441" spans="1:92" ht="14.2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</row>
    <row r="442" spans="1:92" ht="14.2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</row>
    <row r="443" spans="1:92" ht="14.2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</row>
    <row r="444" spans="1:92" ht="14.2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</row>
    <row r="445" spans="1:92" ht="14.2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</row>
    <row r="446" spans="1:92" ht="14.2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</row>
    <row r="447" spans="1:92" ht="14.2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</row>
    <row r="448" spans="1:92" ht="14.2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</row>
    <row r="449" spans="1:92" ht="14.2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</row>
    <row r="450" spans="1:92" ht="14.2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</row>
    <row r="451" spans="1:92" ht="14.2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</row>
    <row r="452" spans="1:92" ht="14.2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</row>
    <row r="453" spans="1:92" ht="14.2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</row>
    <row r="454" spans="1:92" ht="14.2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</row>
    <row r="455" spans="1:92" ht="14.2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</row>
    <row r="456" spans="1:92" ht="14.2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</row>
    <row r="457" spans="1:92" ht="14.2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</row>
    <row r="458" spans="1:92" ht="14.2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</row>
    <row r="459" spans="1:92" ht="14.2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</row>
    <row r="460" spans="1:92" ht="14.2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</row>
    <row r="461" spans="1:92" ht="14.2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</row>
    <row r="462" spans="1:92" ht="14.2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</row>
    <row r="463" spans="1:92" ht="14.2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</row>
    <row r="464" spans="1:92" ht="14.2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</row>
    <row r="465" spans="1:92" ht="14.2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</row>
    <row r="466" spans="1:92" ht="14.2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</row>
    <row r="467" spans="1:92" ht="14.2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</row>
    <row r="468" spans="1:92" ht="14.2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</row>
    <row r="469" spans="1:92" ht="14.2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</row>
    <row r="470" spans="1:92" ht="14.2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</row>
    <row r="471" spans="1:92" ht="14.2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</row>
    <row r="472" spans="1:92" ht="14.2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</row>
    <row r="473" spans="1:92" ht="14.2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</row>
    <row r="474" spans="1:92" ht="14.2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</row>
    <row r="475" spans="1:92" ht="14.2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</row>
    <row r="476" spans="1:92" ht="14.2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</row>
    <row r="477" spans="1:92" ht="14.2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</row>
    <row r="478" spans="1:92" ht="14.2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</row>
    <row r="479" spans="1:92" ht="14.2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</row>
    <row r="480" spans="1:92" ht="14.2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</row>
    <row r="481" spans="1:92" ht="14.2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</row>
    <row r="482" spans="1:92" ht="14.2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</row>
    <row r="483" spans="1:92" ht="14.2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</row>
    <row r="484" spans="1:92" ht="14.2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</row>
    <row r="485" spans="1:92" ht="14.2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</row>
    <row r="486" spans="1:92" ht="14.2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</row>
    <row r="487" spans="1:92" ht="14.2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</row>
    <row r="488" spans="1:92" ht="14.2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</row>
    <row r="489" spans="1:92" ht="14.2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</row>
    <row r="490" spans="1:92" ht="14.2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</row>
    <row r="491" spans="1:92" ht="14.2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</row>
    <row r="492" spans="1:92" ht="14.2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</row>
    <row r="493" spans="1:92" ht="14.2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</row>
    <row r="494" spans="1:92" ht="14.2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</row>
    <row r="495" spans="1:92" ht="14.2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</row>
    <row r="496" spans="1:92" ht="14.2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</row>
    <row r="497" spans="1:92" ht="14.2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</row>
    <row r="498" spans="1:92" ht="14.2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</row>
    <row r="499" spans="1:92" ht="14.2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</row>
    <row r="500" spans="1:92" ht="14.2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</row>
    <row r="501" spans="1:92" ht="14.2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</row>
    <row r="502" spans="1:92" ht="14.2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</row>
    <row r="503" spans="1:92" ht="14.2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</row>
    <row r="504" spans="1:92" ht="14.2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</row>
    <row r="505" spans="1:92" ht="14.2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</row>
    <row r="506" spans="1:92" ht="14.2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</row>
    <row r="507" spans="1:92" ht="14.2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</row>
    <row r="508" spans="1:92" ht="14.2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</row>
    <row r="509" spans="1:92" ht="14.2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</row>
    <row r="510" spans="1:92" ht="14.2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</row>
    <row r="511" spans="1:92" ht="14.2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</row>
    <row r="512" spans="1:92" ht="14.2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</row>
    <row r="513" spans="1:92" ht="14.2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</row>
    <row r="514" spans="1:92" ht="14.2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</row>
    <row r="515" spans="1:92" ht="14.2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</row>
    <row r="516" spans="1:92" ht="14.2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</row>
    <row r="517" spans="1:92" ht="14.2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</row>
    <row r="518" spans="1:92" ht="14.2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</row>
    <row r="519" spans="1:92" ht="14.2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</row>
    <row r="520" spans="1:92" ht="14.2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</row>
    <row r="521" spans="1:92" ht="14.2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</row>
    <row r="522" spans="1:92" ht="14.2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</row>
    <row r="523" spans="1:92" ht="14.2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</row>
    <row r="524" spans="1:92" ht="14.2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</row>
    <row r="525" spans="1:92" ht="14.2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</row>
    <row r="526" spans="1:92" ht="14.2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</row>
    <row r="527" spans="1:92" ht="14.2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</row>
    <row r="528" spans="1:92" ht="14.2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</row>
    <row r="529" spans="1:92" ht="14.2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</row>
    <row r="530" spans="1:92" ht="14.2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</row>
    <row r="531" spans="1:92" ht="14.2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</row>
    <row r="532" spans="1:92" ht="14.2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</row>
    <row r="533" spans="1:92" ht="14.2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</row>
    <row r="534" spans="1:92" ht="14.2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</row>
    <row r="535" spans="1:92" ht="14.2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</row>
    <row r="536" spans="1:92" ht="14.2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</row>
    <row r="537" spans="1:92" ht="14.2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</row>
    <row r="538" spans="1:92" ht="14.2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</row>
    <row r="539" spans="1:92" ht="14.2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</row>
    <row r="540" spans="1:92" ht="14.2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</row>
    <row r="541" spans="1:92" ht="14.2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</row>
    <row r="542" spans="1:92" ht="14.2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</row>
    <row r="543" spans="1:92" ht="14.2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</row>
    <row r="544" spans="1:92" ht="14.2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</row>
    <row r="545" spans="1:92" ht="14.2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</row>
    <row r="546" spans="1:92" ht="14.2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</row>
    <row r="547" spans="1:92" ht="14.2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</row>
    <row r="548" spans="1:92" ht="14.2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</row>
    <row r="549" spans="1:92" ht="14.2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</row>
    <row r="550" spans="1:92" ht="14.2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</row>
    <row r="551" spans="1:92" ht="14.2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</row>
    <row r="552" spans="1:92" ht="14.2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</row>
    <row r="553" spans="1:92" ht="14.2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</row>
    <row r="554" spans="1:92" ht="14.2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</row>
    <row r="555" spans="1:92" ht="14.2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</row>
    <row r="556" spans="1:92" ht="14.2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</row>
    <row r="557" spans="1:92" ht="14.2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</row>
    <row r="558" spans="1:92" ht="14.2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</row>
    <row r="559" spans="1:92" ht="14.2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</row>
    <row r="560" spans="1:92" ht="14.2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</row>
    <row r="561" spans="1:92" ht="14.2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</row>
    <row r="562" spans="1:92" ht="14.2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</row>
    <row r="563" spans="1:92" ht="14.2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</row>
    <row r="564" spans="1:92" ht="14.2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</row>
    <row r="565" spans="1:92" ht="14.2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</row>
    <row r="566" spans="1:92" ht="14.2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</row>
    <row r="567" spans="1:92" ht="14.2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</row>
    <row r="568" spans="1:92" ht="14.2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</row>
    <row r="569" spans="1:92" ht="14.2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</row>
    <row r="570" spans="1:92" ht="14.2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</row>
    <row r="571" spans="1:92" ht="14.2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</row>
    <row r="572" spans="1:92" ht="14.2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</row>
    <row r="573" spans="1:92" ht="14.2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</row>
    <row r="574" spans="1:92" ht="14.2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</row>
    <row r="575" spans="1:92" ht="14.2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</row>
    <row r="576" spans="1:92" ht="14.2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</row>
    <row r="577" spans="1:92" ht="14.2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</row>
    <row r="578" spans="1:92" ht="14.2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</row>
    <row r="579" spans="1:92" ht="14.2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</row>
    <row r="580" spans="1:92" ht="14.2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</row>
    <row r="581" spans="1:92" ht="14.2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</row>
    <row r="582" spans="1:92" ht="14.2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</row>
    <row r="583" spans="1:92" ht="14.2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</row>
    <row r="584" spans="1:92" ht="14.2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</row>
    <row r="585" spans="1:92" ht="14.2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</row>
    <row r="586" spans="1:92" ht="14.2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</row>
    <row r="587" spans="1:92" ht="14.2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</row>
    <row r="588" spans="1:92" ht="14.2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</row>
    <row r="589" spans="1:92" ht="14.2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</row>
    <row r="590" spans="1:92" ht="14.2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</row>
    <row r="591" spans="1:92" ht="14.2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</row>
    <row r="592" spans="1:92" ht="14.2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</row>
    <row r="593" spans="1:92" ht="14.2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</row>
    <row r="594" spans="1:92" ht="14.2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</row>
    <row r="595" spans="1:92" ht="14.2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</row>
    <row r="596" spans="1:92" ht="14.2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</row>
    <row r="597" spans="1:92" ht="14.2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</row>
    <row r="598" spans="1:92" ht="14.2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</row>
    <row r="599" spans="1:92" ht="14.2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</row>
    <row r="600" spans="1:92" ht="14.2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</row>
    <row r="601" spans="1:92" ht="14.2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</row>
    <row r="602" spans="1:92" ht="14.2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</row>
    <row r="603" spans="1:92" ht="14.2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</row>
    <row r="604" spans="1:92" ht="14.2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</row>
    <row r="605" spans="1:92" ht="14.2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</row>
    <row r="606" spans="1:92" ht="14.2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</row>
    <row r="607" spans="1:92" ht="14.2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</row>
    <row r="608" spans="1:92" ht="14.2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</row>
    <row r="609" spans="1:92" ht="14.2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</row>
    <row r="610" spans="1:92" ht="14.2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</row>
    <row r="611" spans="1:92" ht="14.2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</row>
    <row r="612" spans="1:92" ht="14.2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</row>
    <row r="613" spans="1:92" ht="14.2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</row>
    <row r="614" spans="1:92" ht="14.2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</row>
    <row r="615" spans="1:92" ht="14.2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</row>
    <row r="616" spans="1:92" ht="14.2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</row>
    <row r="617" spans="1:92" ht="14.2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</row>
    <row r="618" spans="1:92" ht="14.2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</row>
    <row r="619" spans="1:92" ht="14.2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</row>
    <row r="620" spans="1:92" ht="14.2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</row>
    <row r="621" spans="1:92" ht="14.2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</row>
    <row r="622" spans="1:92" ht="14.2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</row>
    <row r="623" spans="1:92" ht="14.2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</row>
    <row r="624" spans="1:92" ht="14.2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</row>
    <row r="625" spans="1:92" ht="14.2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</row>
    <row r="626" spans="1:92" ht="14.2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</row>
    <row r="627" spans="1:92" ht="14.2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</row>
    <row r="628" spans="1:92" ht="14.2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</row>
    <row r="629" spans="1:92" ht="14.2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</row>
    <row r="630" spans="1:92" ht="14.2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</row>
    <row r="631" spans="1:92" ht="14.2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</row>
    <row r="632" spans="1:92" ht="14.2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</row>
    <row r="633" spans="1:92" ht="14.2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</row>
    <row r="634" spans="1:92" ht="14.2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</row>
    <row r="635" spans="1:92" ht="14.2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</row>
    <row r="636" spans="1:92" ht="14.2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</row>
    <row r="637" spans="1:92" ht="14.2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</row>
    <row r="638" spans="1:92" ht="14.2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</row>
    <row r="639" spans="1:92" ht="14.2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</row>
    <row r="640" spans="1:92" ht="14.2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</row>
    <row r="641" spans="1:92" ht="14.2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</row>
    <row r="642" spans="1:92" ht="14.2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</row>
    <row r="643" spans="1:92" ht="14.2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</row>
    <row r="644" spans="1:92" ht="14.2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</row>
    <row r="645" spans="1:92" ht="14.2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</row>
    <row r="646" spans="1:92" ht="14.2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</row>
    <row r="647" spans="1:92" ht="14.2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</row>
    <row r="648" spans="1:92" ht="14.2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</row>
    <row r="649" spans="1:92" ht="14.2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</row>
    <row r="650" spans="1:92" ht="14.2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</row>
    <row r="651" spans="1:92" ht="14.2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</row>
    <row r="652" spans="1:92" ht="14.2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</row>
    <row r="653" spans="1:92" ht="14.2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</row>
    <row r="654" spans="1:92" ht="14.2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</row>
    <row r="655" spans="1:92" ht="14.2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</row>
    <row r="656" spans="1:92" ht="14.2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</row>
    <row r="657" spans="1:92" ht="14.2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</row>
    <row r="658" spans="1:92" ht="14.2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</row>
    <row r="659" spans="1:92" ht="14.2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</row>
    <row r="660" spans="1:92" ht="14.2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</row>
    <row r="661" spans="1:92" ht="14.2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</row>
    <row r="662" spans="1:92" ht="14.2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</row>
    <row r="663" spans="1:92" ht="14.2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</row>
    <row r="664" spans="1:92" ht="14.2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</row>
    <row r="665" spans="1:92" ht="14.2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</row>
    <row r="666" spans="1:92" ht="14.2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</row>
    <row r="667" spans="1:92" ht="14.2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</row>
    <row r="668" spans="1:92" ht="14.2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</row>
    <row r="669" spans="1:92" ht="14.2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</row>
    <row r="670" spans="1:92" ht="14.2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</row>
    <row r="671" spans="1:92" ht="14.2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</row>
    <row r="672" spans="1:92" ht="14.2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</row>
    <row r="673" spans="1:92" ht="14.2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</row>
    <row r="674" spans="1:92" ht="14.2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</row>
    <row r="675" spans="1:92" ht="14.2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</row>
    <row r="676" spans="1:92" ht="14.2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</row>
    <row r="677" spans="1:92" ht="14.2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</row>
    <row r="678" spans="1:92" ht="14.2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</row>
    <row r="679" spans="1:92" ht="14.2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</row>
    <row r="680" spans="1:92" ht="14.2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</row>
    <row r="681" spans="1:92" ht="14.2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</row>
    <row r="682" spans="1:92" ht="14.2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</row>
    <row r="683" spans="1:92" ht="14.2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</row>
    <row r="684" spans="1:92" ht="14.2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</row>
    <row r="685" spans="1:92" ht="14.2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</row>
    <row r="686" spans="1:92" ht="14.2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</row>
    <row r="687" spans="1:92" ht="14.2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</row>
    <row r="688" spans="1:92" ht="14.2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</row>
    <row r="689" spans="1:92" ht="14.2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</row>
    <row r="690" spans="1:92" ht="14.2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</row>
    <row r="691" spans="1:92" ht="14.2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</row>
    <row r="692" spans="1:92" ht="14.2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</row>
    <row r="693" spans="1:92" ht="14.2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</row>
    <row r="694" spans="1:92" ht="14.2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</row>
    <row r="695" spans="1:92" ht="14.2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</row>
    <row r="696" spans="1:92" ht="14.2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</row>
    <row r="697" spans="1:92" ht="14.2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</row>
    <row r="698" spans="1:92" ht="14.2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</row>
    <row r="699" spans="1:92" ht="14.2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</row>
    <row r="700" spans="1:92" ht="14.2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</row>
    <row r="701" spans="1:92" ht="14.2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</row>
    <row r="702" spans="1:92" ht="14.2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</row>
    <row r="703" spans="1:92" ht="14.2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</row>
    <row r="704" spans="1:92" ht="14.2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</row>
    <row r="705" spans="1:92" ht="14.2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</row>
    <row r="706" spans="1:92" ht="14.2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</row>
    <row r="707" spans="1:92" ht="14.2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</row>
    <row r="708" spans="1:92" ht="14.2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</row>
    <row r="709" spans="1:92" ht="14.2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</row>
    <row r="710" spans="1:92" ht="14.2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</row>
    <row r="711" spans="1:92" ht="14.2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</row>
    <row r="712" spans="1:92" ht="14.2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</row>
    <row r="713" spans="1:92" ht="14.2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</row>
    <row r="714" spans="1:92" ht="14.2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</row>
    <row r="715" spans="1:92" ht="14.2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</row>
    <row r="716" spans="1:92" ht="14.2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</row>
    <row r="717" spans="1:92" ht="14.2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</row>
    <row r="718" spans="1:92" ht="14.2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</row>
    <row r="719" spans="1:92" ht="14.2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</row>
    <row r="720" spans="1:92" ht="14.2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</row>
    <row r="721" spans="1:92" ht="14.2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</row>
    <row r="722" spans="1:92" ht="14.2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</row>
    <row r="723" spans="1:92" ht="14.2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</row>
    <row r="724" spans="1:92" ht="14.2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</row>
    <row r="725" spans="1:92" ht="14.2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</row>
    <row r="726" spans="1:92" ht="14.2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</row>
    <row r="727" spans="1:92" ht="14.2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</row>
    <row r="728" spans="1:92" ht="14.2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</row>
    <row r="729" spans="1:92" ht="14.2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</row>
    <row r="730" spans="1:92" ht="14.2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</row>
    <row r="731" spans="1:92" ht="14.2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</row>
    <row r="732" spans="1:92" ht="14.2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</row>
    <row r="733" spans="1:92" ht="14.2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</row>
    <row r="734" spans="1:92" ht="14.2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</row>
    <row r="735" spans="1:92" ht="14.2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</row>
    <row r="736" spans="1:92" ht="14.2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</row>
    <row r="737" spans="1:92" ht="14.2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</row>
    <row r="738" spans="1:92" ht="14.2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</row>
    <row r="739" spans="1:92" ht="14.2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</row>
    <row r="740" spans="1:92" ht="14.2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</row>
    <row r="741" spans="1:92" ht="14.2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</row>
    <row r="742" spans="1:92" ht="14.2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</row>
    <row r="743" spans="1:92" ht="14.2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</row>
    <row r="744" spans="1:92" ht="14.2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</row>
    <row r="745" spans="1:92" ht="14.2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</row>
    <row r="746" spans="1:92" ht="14.2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</row>
    <row r="747" spans="1:92" ht="14.2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</row>
    <row r="748" spans="1:92" ht="14.2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</row>
    <row r="749" spans="1:92" ht="14.2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</row>
    <row r="750" spans="1:92" ht="14.2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</row>
    <row r="751" spans="1:92" ht="14.2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</row>
    <row r="752" spans="1:92" ht="14.2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</row>
    <row r="753" spans="1:92" ht="14.2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</row>
    <row r="754" spans="1:92" ht="14.2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</row>
    <row r="755" spans="1:92" ht="14.2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</row>
    <row r="756" spans="1:92" ht="14.2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</row>
    <row r="757" spans="1:92" ht="14.2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</row>
    <row r="758" spans="1:92" ht="14.2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</row>
    <row r="759" spans="1:92" ht="14.2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</row>
    <row r="760" spans="1:92" ht="14.2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</row>
    <row r="761" spans="1:92" ht="14.2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</row>
    <row r="762" spans="1:92" ht="14.2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</row>
    <row r="763" spans="1:92" ht="14.2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</row>
    <row r="764" spans="1:92" ht="14.2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</row>
    <row r="765" spans="1:92" ht="14.2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</row>
    <row r="766" spans="1:92" ht="14.2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</row>
    <row r="767" spans="1:92" ht="14.2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</row>
    <row r="768" spans="1:92" ht="14.2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</row>
    <row r="769" spans="1:92" ht="14.2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</row>
    <row r="770" spans="1:92" ht="14.2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</row>
    <row r="771" spans="1:92" ht="14.2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</row>
    <row r="772" spans="1:92" ht="14.2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</row>
    <row r="773" spans="1:92" ht="14.2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</row>
    <row r="774" spans="1:92" ht="14.2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</row>
    <row r="775" spans="1:92" ht="14.2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</row>
    <row r="776" spans="1:92" ht="14.2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</row>
    <row r="777" spans="1:92" ht="14.2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</row>
    <row r="778" spans="1:92" ht="14.2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</row>
    <row r="779" spans="1:92" ht="14.2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</row>
    <row r="780" spans="1:92" ht="14.2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</row>
    <row r="781" spans="1:92" ht="14.2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</row>
    <row r="782" spans="1:92" ht="14.2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</row>
    <row r="783" spans="1:92" ht="14.2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</row>
    <row r="784" spans="1:92" ht="14.2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</row>
    <row r="785" spans="1:92" ht="14.2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</row>
    <row r="786" spans="1:92" ht="14.2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</row>
    <row r="787" spans="1:92" ht="14.2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</row>
    <row r="788" spans="1:92" ht="14.2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</row>
    <row r="789" spans="1:92" ht="14.2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</row>
    <row r="790" spans="1:92" ht="14.2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</row>
    <row r="791" spans="1:92" ht="14.2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</row>
    <row r="792" spans="1:92" ht="14.2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</row>
    <row r="793" spans="1:92" ht="14.2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</row>
    <row r="794" spans="1:92" ht="14.2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</row>
    <row r="795" spans="1:92" ht="14.2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</row>
    <row r="796" spans="1:92" ht="14.2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</row>
    <row r="797" spans="1:92" ht="14.2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</row>
    <row r="798" spans="1:92" ht="14.2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</row>
    <row r="799" spans="1:92" ht="14.2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</row>
    <row r="800" spans="1:92" ht="14.2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</row>
    <row r="801" spans="1:92" ht="14.2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</row>
    <row r="802" spans="1:92" ht="14.2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</row>
    <row r="803" spans="1:92" ht="14.2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</row>
    <row r="804" spans="1:92" ht="14.2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</row>
    <row r="805" spans="1:92" ht="14.2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</row>
    <row r="806" spans="1:92" ht="14.2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</row>
    <row r="807" spans="1:92" ht="14.2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</row>
    <row r="808" spans="1:92" ht="14.2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</row>
    <row r="809" spans="1:92" ht="14.2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</row>
    <row r="810" spans="1:92" ht="14.2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</row>
    <row r="811" spans="1:92" ht="14.2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</row>
    <row r="812" spans="1:92" ht="14.2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</row>
    <row r="813" spans="1:92" ht="14.2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</row>
    <row r="814" spans="1:92" ht="14.2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</row>
    <row r="815" spans="1:92" ht="14.2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</row>
    <row r="816" spans="1:92" ht="14.2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</row>
    <row r="817" spans="1:92" ht="14.2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</row>
    <row r="818" spans="1:92" ht="14.2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</row>
    <row r="819" spans="1:92" ht="14.2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</row>
    <row r="820" spans="1:92" ht="14.2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</row>
    <row r="821" spans="1:92" ht="14.2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</row>
    <row r="822" spans="1:92" ht="14.2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</row>
    <row r="823" spans="1:92" ht="14.2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</row>
    <row r="824" spans="1:92" ht="14.2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</row>
    <row r="825" spans="1:92" ht="14.2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</row>
    <row r="826" spans="1:92" ht="14.2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</row>
    <row r="827" spans="1:92" ht="14.2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</row>
    <row r="828" spans="1:92" ht="14.2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</row>
    <row r="829" spans="1:92" ht="14.2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</row>
    <row r="830" spans="1:92" ht="14.2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</row>
    <row r="831" spans="1:92" ht="14.2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</row>
    <row r="832" spans="1:92" ht="14.2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</row>
    <row r="833" spans="1:92" ht="14.2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</row>
    <row r="834" spans="1:92" ht="14.2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</row>
    <row r="835" spans="1:92" ht="14.2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</row>
    <row r="836" spans="1:92" ht="14.2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</row>
    <row r="837" spans="1:92" ht="14.2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</row>
    <row r="838" spans="1:92" ht="14.2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</row>
    <row r="839" spans="1:92" ht="14.2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</row>
    <row r="840" spans="1:92" ht="14.2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</row>
    <row r="841" spans="1:92" ht="14.2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</row>
    <row r="842" spans="1:92" ht="14.2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</row>
    <row r="843" spans="1:92" ht="14.2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</row>
    <row r="844" spans="1:92" ht="14.2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</row>
    <row r="845" spans="1:92" ht="14.2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</row>
    <row r="846" spans="1:92" ht="14.2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</row>
    <row r="847" spans="1:92" ht="14.2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</row>
    <row r="848" spans="1:92" ht="14.2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</row>
    <row r="849" spans="1:92" ht="14.2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</row>
    <row r="850" spans="1:92" ht="14.2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</row>
    <row r="851" spans="1:92" ht="14.2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</row>
    <row r="852" spans="1:92" ht="14.2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</row>
    <row r="853" spans="1:92" ht="14.2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</row>
    <row r="854" spans="1:92" ht="14.2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</row>
    <row r="855" spans="1:92" ht="14.2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</row>
    <row r="856" spans="1:92" ht="14.2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</row>
    <row r="857" spans="1:92" ht="14.2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</row>
    <row r="858" spans="1:92" ht="14.2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</row>
    <row r="859" spans="1:92" ht="14.2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</row>
    <row r="860" spans="1:92" ht="14.2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</row>
    <row r="861" spans="1:92" ht="14.2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</row>
    <row r="862" spans="1:92" ht="14.2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</row>
    <row r="863" spans="1:92" ht="14.2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</row>
    <row r="864" spans="1:92" ht="14.2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</row>
    <row r="865" spans="1:92" ht="14.2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</row>
    <row r="866" spans="1:92" ht="14.2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</row>
    <row r="867" spans="1:92" ht="14.2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</row>
    <row r="868" spans="1:92" ht="14.2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</row>
    <row r="869" spans="1:92" ht="14.2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</row>
    <row r="870" spans="1:92" ht="14.2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</row>
    <row r="871" spans="1:92" ht="14.2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</row>
    <row r="872" spans="1:92" ht="14.2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</row>
    <row r="873" spans="1:92" ht="14.2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</row>
    <row r="874" spans="1:92" ht="14.2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</row>
    <row r="875" spans="1:92" ht="14.2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</row>
    <row r="876" spans="1:92" ht="14.2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</row>
    <row r="877" spans="1:92" ht="14.2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</row>
    <row r="878" spans="1:92" ht="14.2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</row>
    <row r="879" spans="1:92" ht="14.2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</row>
    <row r="880" spans="1:92" ht="14.2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</row>
    <row r="881" spans="1:92" ht="14.2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</row>
    <row r="882" spans="1:92" ht="14.2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</row>
    <row r="883" spans="1:92" ht="14.2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</row>
    <row r="884" spans="1:92" ht="14.2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</row>
    <row r="885" spans="1:92" ht="14.2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</row>
    <row r="886" spans="1:92" ht="14.2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</row>
    <row r="887" spans="1:92" ht="14.2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</row>
    <row r="888" spans="1:92" ht="14.2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</row>
    <row r="889" spans="1:92" ht="14.2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</row>
    <row r="890" spans="1:92" ht="14.2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</row>
    <row r="891" spans="1:92" ht="14.2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</row>
    <row r="892" spans="1:92" ht="14.2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</row>
    <row r="893" spans="1:92" ht="14.2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</row>
    <row r="894" spans="1:92" ht="14.2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</row>
    <row r="895" spans="1:92" ht="14.2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</row>
    <row r="896" spans="1:92" ht="14.2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</row>
    <row r="897" spans="1:92" ht="14.2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</row>
    <row r="898" spans="1:92" ht="14.2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</row>
    <row r="899" spans="1:92" ht="14.2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</row>
    <row r="900" spans="1:92" ht="14.2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</row>
    <row r="901" spans="1:92" ht="14.2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</row>
    <row r="902" spans="1:92" ht="14.2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</row>
    <row r="903" spans="1:92" ht="14.2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</row>
    <row r="904" spans="1:92" ht="14.2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</row>
    <row r="905" spans="1:92" ht="14.2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</row>
    <row r="906" spans="1:92" ht="14.2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</row>
    <row r="907" spans="1:92" ht="14.2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</row>
    <row r="908" spans="1:92" ht="14.2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</row>
    <row r="909" spans="1:92" ht="14.2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</row>
    <row r="910" spans="1:92" ht="14.2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</row>
    <row r="911" spans="1:92" ht="14.2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</row>
    <row r="912" spans="1:92" ht="14.2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</row>
    <row r="913" spans="1:92" ht="14.2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</row>
    <row r="914" spans="1:92" ht="14.2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</row>
    <row r="915" spans="1:92" ht="14.2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</row>
    <row r="916" spans="1:92" ht="14.2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</row>
    <row r="917" spans="1:92" ht="14.2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</row>
    <row r="918" spans="1:92" ht="14.2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</row>
    <row r="919" spans="1:92" ht="14.2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</row>
    <row r="920" spans="1:92" ht="14.2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</row>
    <row r="921" spans="1:92" ht="14.2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</row>
    <row r="922" spans="1:92" ht="14.2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</row>
    <row r="923" spans="1:92" ht="14.2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</row>
    <row r="924" spans="1:92" ht="14.2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</row>
    <row r="925" spans="1:92" ht="14.2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</row>
    <row r="926" spans="1:92" ht="14.2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</row>
    <row r="927" spans="1:92" ht="14.2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</row>
    <row r="928" spans="1:92" ht="14.2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</row>
    <row r="929" spans="1:92" ht="14.2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</row>
    <row r="930" spans="1:92" ht="14.2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</row>
    <row r="931" spans="1:92" ht="14.2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</row>
    <row r="932" spans="1:92" ht="14.2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</row>
    <row r="933" spans="1:92" ht="14.2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</row>
    <row r="934" spans="1:92" ht="14.2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</row>
    <row r="935" spans="1:92" ht="14.2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</row>
    <row r="936" spans="1:92" ht="14.2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</row>
    <row r="937" spans="1:92" ht="14.2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</row>
    <row r="938" spans="1:92" ht="14.2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</row>
    <row r="939" spans="1:92" ht="14.2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</row>
    <row r="940" spans="1:92" ht="14.2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</row>
    <row r="941" spans="1:92" ht="14.2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</row>
    <row r="942" spans="1:92" ht="14.2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</row>
    <row r="943" spans="1:92" ht="14.2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</row>
    <row r="944" spans="1:92" ht="14.2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</row>
    <row r="945" spans="1:92" ht="14.2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</row>
    <row r="946" spans="1:92" ht="14.2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</row>
    <row r="947" spans="1:92" ht="14.2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</row>
    <row r="948" spans="1:92" ht="14.2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</row>
    <row r="949" spans="1:92" ht="14.2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</row>
    <row r="950" spans="1:92" ht="14.2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</row>
    <row r="951" spans="1:92" ht="14.2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</row>
    <row r="952" spans="1:92" ht="14.2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</row>
    <row r="953" spans="1:92" ht="14.2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</row>
    <row r="954" spans="1:92" ht="14.2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</row>
    <row r="955" spans="1:92" ht="14.2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</row>
    <row r="956" spans="1:92" ht="14.2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</row>
    <row r="957" spans="1:92" ht="14.2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</row>
    <row r="958" spans="1:92" ht="14.2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</row>
    <row r="959" spans="1:92" ht="14.2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</row>
    <row r="960" spans="1:92" ht="14.2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</row>
    <row r="961" spans="1:92" ht="14.2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</row>
    <row r="962" spans="1:92" ht="14.2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</row>
    <row r="963" spans="1:92" ht="14.2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</row>
    <row r="964" spans="1:92" ht="14.2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</row>
    <row r="965" spans="1:92" ht="14.2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</row>
    <row r="966" spans="1:92" ht="14.2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</row>
    <row r="967" spans="1:92" ht="14.2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</row>
    <row r="968" spans="1:92" ht="14.2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</row>
    <row r="969" spans="1:92" ht="14.2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</row>
    <row r="970" spans="1:92" ht="14.2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</row>
    <row r="971" spans="1:92" ht="14.2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</row>
    <row r="972" spans="1:92" ht="14.2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</row>
    <row r="973" spans="1:92" ht="14.2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</row>
    <row r="974" spans="1:92" ht="14.2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</row>
    <row r="975" spans="1:92" ht="14.2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</row>
    <row r="976" spans="1:92" ht="14.2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</row>
    <row r="977" spans="1:92" ht="14.2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</row>
    <row r="978" spans="1:92" ht="14.2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</row>
    <row r="979" spans="1:92" ht="14.2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</row>
    <row r="980" spans="1:92" ht="14.2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</row>
    <row r="981" spans="1:92" ht="14.2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</row>
    <row r="982" spans="1:92" ht="14.2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</row>
    <row r="983" spans="1:92" ht="14.2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</row>
    <row r="984" spans="1:92" ht="14.2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</row>
    <row r="985" spans="1:92" ht="14.2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</row>
    <row r="986" spans="1:92" ht="14.2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</row>
    <row r="987" spans="1:92" ht="14.2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</row>
    <row r="988" spans="1:92" ht="14.2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</row>
    <row r="989" spans="1:92" ht="14.2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</row>
    <row r="990" spans="1:92" ht="14.2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</row>
    <row r="991" spans="1:92" ht="14.2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</row>
    <row r="992" spans="1:92" ht="14.2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</row>
    <row r="993" spans="1:92" ht="14.2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</row>
    <row r="994" spans="1:92" ht="14.2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</row>
    <row r="995" spans="1:92" ht="14.2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</row>
    <row r="996" spans="1:92" ht="14.2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</row>
    <row r="997" spans="1:92" ht="14.2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</row>
    <row r="998" spans="1:92" ht="14.2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</row>
    <row r="999" spans="1:92" ht="14.2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</row>
    <row r="1000" spans="1:92" ht="14.2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</row>
  </sheetData>
  <mergeCells count="6">
    <mergeCell ref="E63:CN63"/>
    <mergeCell ref="B1:X1"/>
    <mergeCell ref="Y1:AU1"/>
    <mergeCell ref="AV1:BR1"/>
    <mergeCell ref="BS1:CN1"/>
    <mergeCell ref="D32:CN32"/>
  </mergeCells>
  <conditionalFormatting sqref="B3:CN92">
    <cfRule type="expression" dxfId="69" priority="1">
      <formula>B3:CN3=MIN($B3:$CN3)</formula>
    </cfRule>
  </conditionalFormatting>
  <conditionalFormatting sqref="B3:CN22 D34:X53 AA34:AU53 AX34:BR53 BT34:CN53">
    <cfRule type="expression" dxfId="68" priority="2">
      <formula>B3=MIN(B$3:B$22, B$34:B$53)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N1000"/>
  <sheetViews>
    <sheetView topLeftCell="BH26" zoomScale="60" zoomScaleNormal="60" workbookViewId="0">
      <selection activeCell="BT33" sqref="BT33:CN61"/>
    </sheetView>
  </sheetViews>
  <sheetFormatPr defaultColWidth="12.59765625" defaultRowHeight="15" customHeight="1" x14ac:dyDescent="0.25"/>
  <cols>
    <col min="1" max="92" width="7.59765625" customWidth="1"/>
  </cols>
  <sheetData>
    <row r="1" spans="1:92" ht="14.25" customHeight="1" x14ac:dyDescent="0.3">
      <c r="A1" s="7"/>
      <c r="B1" s="28" t="s">
        <v>0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8" t="s">
        <v>1</v>
      </c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8" t="s">
        <v>2</v>
      </c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8" t="s">
        <v>3</v>
      </c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</row>
    <row r="2" spans="1:92" ht="14.25" customHeight="1" x14ac:dyDescent="0.25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18</v>
      </c>
      <c r="P2" s="1" t="s">
        <v>19</v>
      </c>
      <c r="Q2" s="1" t="s">
        <v>20</v>
      </c>
      <c r="R2" s="1" t="s">
        <v>21</v>
      </c>
      <c r="S2" s="1" t="s">
        <v>22</v>
      </c>
      <c r="T2" s="1" t="s">
        <v>23</v>
      </c>
      <c r="U2" s="1" t="s">
        <v>24</v>
      </c>
      <c r="V2" s="1" t="s">
        <v>25</v>
      </c>
      <c r="W2" s="1" t="s">
        <v>26</v>
      </c>
      <c r="X2" s="1" t="s">
        <v>27</v>
      </c>
      <c r="Y2" s="1" t="s">
        <v>5</v>
      </c>
      <c r="Z2" s="1" t="s">
        <v>6</v>
      </c>
      <c r="AA2" s="1" t="s">
        <v>7</v>
      </c>
      <c r="AB2" s="1" t="s">
        <v>8</v>
      </c>
      <c r="AC2" s="1" t="s">
        <v>9</v>
      </c>
      <c r="AD2" s="1" t="s">
        <v>10</v>
      </c>
      <c r="AE2" s="1" t="s">
        <v>11</v>
      </c>
      <c r="AF2" s="1" t="s">
        <v>12</v>
      </c>
      <c r="AG2" s="1" t="s">
        <v>13</v>
      </c>
      <c r="AH2" s="1" t="s">
        <v>14</v>
      </c>
      <c r="AI2" s="1" t="s">
        <v>15</v>
      </c>
      <c r="AJ2" s="1" t="s">
        <v>16</v>
      </c>
      <c r="AK2" s="1" t="s">
        <v>17</v>
      </c>
      <c r="AL2" s="1" t="s">
        <v>18</v>
      </c>
      <c r="AM2" s="1" t="s">
        <v>19</v>
      </c>
      <c r="AN2" s="1" t="s">
        <v>20</v>
      </c>
      <c r="AO2" s="1" t="s">
        <v>21</v>
      </c>
      <c r="AP2" s="1" t="s">
        <v>22</v>
      </c>
      <c r="AQ2" s="1" t="s">
        <v>23</v>
      </c>
      <c r="AR2" s="1" t="s">
        <v>24</v>
      </c>
      <c r="AS2" s="1" t="s">
        <v>25</v>
      </c>
      <c r="AT2" s="1" t="s">
        <v>26</v>
      </c>
      <c r="AU2" s="1" t="s">
        <v>27</v>
      </c>
      <c r="AV2" s="1" t="s">
        <v>5</v>
      </c>
      <c r="AW2" s="1" t="s">
        <v>6</v>
      </c>
      <c r="AX2" s="1" t="s">
        <v>7</v>
      </c>
      <c r="AY2" s="1" t="s">
        <v>8</v>
      </c>
      <c r="AZ2" s="1" t="s">
        <v>9</v>
      </c>
      <c r="BA2" s="1" t="s">
        <v>10</v>
      </c>
      <c r="BB2" s="1" t="s">
        <v>11</v>
      </c>
      <c r="BC2" s="1" t="s">
        <v>12</v>
      </c>
      <c r="BD2" s="1" t="s">
        <v>13</v>
      </c>
      <c r="BE2" s="1" t="s">
        <v>14</v>
      </c>
      <c r="BF2" s="1" t="s">
        <v>15</v>
      </c>
      <c r="BG2" s="1" t="s">
        <v>16</v>
      </c>
      <c r="BH2" s="1" t="s">
        <v>17</v>
      </c>
      <c r="BI2" s="1" t="s">
        <v>18</v>
      </c>
      <c r="BJ2" s="1" t="s">
        <v>19</v>
      </c>
      <c r="BK2" s="1" t="s">
        <v>20</v>
      </c>
      <c r="BL2" s="1" t="s">
        <v>21</v>
      </c>
      <c r="BM2" s="1" t="s">
        <v>22</v>
      </c>
      <c r="BN2" s="1" t="s">
        <v>23</v>
      </c>
      <c r="BO2" s="1" t="s">
        <v>24</v>
      </c>
      <c r="BP2" s="1" t="s">
        <v>25</v>
      </c>
      <c r="BQ2" s="1" t="s">
        <v>26</v>
      </c>
      <c r="BR2" s="1" t="s">
        <v>27</v>
      </c>
      <c r="BS2" s="1" t="s">
        <v>5</v>
      </c>
      <c r="BT2" s="1" t="s">
        <v>7</v>
      </c>
      <c r="BU2" s="1" t="s">
        <v>8</v>
      </c>
      <c r="BV2" s="1" t="s">
        <v>9</v>
      </c>
      <c r="BW2" s="1" t="s">
        <v>10</v>
      </c>
      <c r="BX2" s="1" t="s">
        <v>11</v>
      </c>
      <c r="BY2" s="1" t="s">
        <v>12</v>
      </c>
      <c r="BZ2" s="1" t="s">
        <v>13</v>
      </c>
      <c r="CA2" s="1" t="s">
        <v>14</v>
      </c>
      <c r="CB2" s="1" t="s">
        <v>15</v>
      </c>
      <c r="CC2" s="1" t="s">
        <v>16</v>
      </c>
      <c r="CD2" s="1" t="s">
        <v>17</v>
      </c>
      <c r="CE2" s="1" t="s">
        <v>18</v>
      </c>
      <c r="CF2" s="1" t="s">
        <v>19</v>
      </c>
      <c r="CG2" s="1" t="s">
        <v>20</v>
      </c>
      <c r="CH2" s="1" t="s">
        <v>21</v>
      </c>
      <c r="CI2" s="1" t="s">
        <v>22</v>
      </c>
      <c r="CJ2" s="1" t="s">
        <v>23</v>
      </c>
      <c r="CK2" s="1" t="s">
        <v>24</v>
      </c>
      <c r="CL2" s="1" t="s">
        <v>25</v>
      </c>
      <c r="CM2" s="1" t="s">
        <v>26</v>
      </c>
      <c r="CN2" s="1" t="s">
        <v>27</v>
      </c>
    </row>
    <row r="3" spans="1:92" ht="14.25" customHeight="1" x14ac:dyDescent="0.25">
      <c r="A3" s="2" t="s">
        <v>28</v>
      </c>
      <c r="B3" s="2">
        <v>16.938033627889599</v>
      </c>
      <c r="C3" s="2">
        <v>195.40190415075301</v>
      </c>
      <c r="D3" s="2">
        <v>17.1101272738746</v>
      </c>
      <c r="E3" s="2">
        <v>16.699650541290101</v>
      </c>
      <c r="F3" s="2">
        <v>16.362859192711898</v>
      </c>
      <c r="G3" s="2">
        <v>15.683253992449799</v>
      </c>
      <c r="H3" s="2">
        <v>16.4380818909253</v>
      </c>
      <c r="I3" s="2">
        <v>15.5582002573527</v>
      </c>
      <c r="J3" s="2">
        <v>15.917216738483599</v>
      </c>
      <c r="K3" s="2">
        <v>15.7487239851495</v>
      </c>
      <c r="L3" s="2">
        <v>16.1978999258077</v>
      </c>
      <c r="M3" s="2">
        <v>15.766094594655</v>
      </c>
      <c r="N3" s="2">
        <v>15.396754405828601</v>
      </c>
      <c r="O3" s="2">
        <v>15.4870130052291</v>
      </c>
      <c r="P3" s="2">
        <v>15.4260832640801</v>
      </c>
      <c r="Q3" s="2">
        <v>15.297662066454601</v>
      </c>
      <c r="R3" s="2">
        <v>14.9426966081293</v>
      </c>
      <c r="S3" s="2">
        <v>15.926579390240301</v>
      </c>
      <c r="T3" s="2">
        <v>15.1937425450385</v>
      </c>
      <c r="U3" s="2">
        <v>14.955873420244</v>
      </c>
      <c r="V3" s="2">
        <v>14.759784700516301</v>
      </c>
      <c r="W3" s="3">
        <v>14.732517154796399</v>
      </c>
      <c r="X3" s="2">
        <v>15.1507123790687</v>
      </c>
      <c r="Y3" s="2">
        <v>14.8487411101846</v>
      </c>
      <c r="Z3" s="2">
        <v>195.25028914998899</v>
      </c>
      <c r="AA3" s="2">
        <v>14.873432068802501</v>
      </c>
      <c r="AB3" s="2">
        <v>14.896249042145699</v>
      </c>
      <c r="AC3" s="2">
        <v>14.9208251777493</v>
      </c>
      <c r="AD3" s="2">
        <v>15.176028562205801</v>
      </c>
      <c r="AE3" s="2">
        <v>15.2204379619796</v>
      </c>
      <c r="AF3" s="2">
        <v>15.1245288165287</v>
      </c>
      <c r="AG3" s="2">
        <v>15.393206288421799</v>
      </c>
      <c r="AH3" s="2">
        <v>15.2144588960996</v>
      </c>
      <c r="AI3" s="2">
        <v>15.249058046315801</v>
      </c>
      <c r="AJ3" s="2">
        <v>15.2285111654421</v>
      </c>
      <c r="AK3" s="2">
        <v>15.1995511761854</v>
      </c>
      <c r="AL3" s="2">
        <v>15.308274903099999</v>
      </c>
      <c r="AM3" s="2">
        <v>15.363296508484</v>
      </c>
      <c r="AN3" s="2">
        <v>15.3355342077939</v>
      </c>
      <c r="AO3" s="2">
        <v>14.9812353797742</v>
      </c>
      <c r="AP3" s="2">
        <v>15.031201923332301</v>
      </c>
      <c r="AQ3" s="2">
        <v>15.08506746906</v>
      </c>
      <c r="AR3" s="2">
        <v>15.0483911463252</v>
      </c>
      <c r="AS3" s="2">
        <v>15.0136050607054</v>
      </c>
      <c r="AT3" s="2">
        <v>15.0673891328771</v>
      </c>
      <c r="AU3" s="2">
        <v>14.963131029475401</v>
      </c>
      <c r="AV3" s="4">
        <v>17.400235302378402</v>
      </c>
      <c r="AW3" s="4">
        <v>191.072141485781</v>
      </c>
      <c r="AX3" s="4">
        <v>23.785602582723399</v>
      </c>
      <c r="AY3" s="4">
        <v>38.935671052457899</v>
      </c>
      <c r="AZ3" s="4">
        <v>25.769241108375699</v>
      </c>
      <c r="BA3" s="4">
        <v>29.513613995712799</v>
      </c>
      <c r="BB3" s="4">
        <v>35.004932549536299</v>
      </c>
      <c r="BC3" s="4">
        <v>28.1618670349038</v>
      </c>
      <c r="BD3" s="4">
        <v>29.710106816784901</v>
      </c>
      <c r="BE3" s="4">
        <v>18.47822332134</v>
      </c>
      <c r="BF3" s="4">
        <v>43.546147711610203</v>
      </c>
      <c r="BG3" s="4">
        <v>21.891363166705599</v>
      </c>
      <c r="BH3" s="4">
        <v>22.4961360559074</v>
      </c>
      <c r="BI3" s="4">
        <v>27.506807238209401</v>
      </c>
      <c r="BJ3" s="4">
        <v>22.1697371279576</v>
      </c>
      <c r="BK3" s="4">
        <v>28.152308637865001</v>
      </c>
      <c r="BL3" s="4">
        <v>33.726715571718799</v>
      </c>
      <c r="BM3" s="4">
        <v>33.246791334079298</v>
      </c>
      <c r="BN3" s="4">
        <v>19.244631090010799</v>
      </c>
      <c r="BO3" s="4">
        <v>37.230427886755301</v>
      </c>
      <c r="BP3" s="4">
        <v>27.524455867297998</v>
      </c>
      <c r="BQ3" s="4">
        <v>39.186247022932598</v>
      </c>
      <c r="BR3" s="4">
        <v>21.093724974917802</v>
      </c>
      <c r="BS3" s="4">
        <v>23.147008426572601</v>
      </c>
      <c r="BT3" s="4">
        <v>19.400763352521999</v>
      </c>
      <c r="BU3" s="4">
        <v>20.565784096475301</v>
      </c>
      <c r="BV3" s="4">
        <v>22.430698532530101</v>
      </c>
      <c r="BW3" s="4">
        <v>25.185185112890601</v>
      </c>
      <c r="BX3" s="4">
        <v>23.664159080934699</v>
      </c>
      <c r="BY3" s="4">
        <v>21.348733202126599</v>
      </c>
      <c r="BZ3" s="4">
        <v>37.008941995770499</v>
      </c>
      <c r="CA3" s="4">
        <v>28.560791003259101</v>
      </c>
      <c r="CB3" s="4">
        <v>22.776462225141099</v>
      </c>
      <c r="CC3" s="4">
        <v>18.6452403779805</v>
      </c>
      <c r="CD3" s="4">
        <v>31.5643461452112</v>
      </c>
      <c r="CE3" s="4">
        <v>21.398813614458501</v>
      </c>
      <c r="CF3" s="4">
        <v>25.519780800252601</v>
      </c>
      <c r="CG3" s="4">
        <v>25.8630643240156</v>
      </c>
      <c r="CH3" s="4">
        <v>18.880578256382801</v>
      </c>
      <c r="CI3" s="4">
        <v>25.208271017984998</v>
      </c>
      <c r="CJ3" s="4">
        <v>30.263708979410499</v>
      </c>
      <c r="CK3" s="4">
        <v>22.216342671809201</v>
      </c>
      <c r="CL3" s="4">
        <v>33.367894725090999</v>
      </c>
      <c r="CM3" s="4">
        <v>25.646842378618299</v>
      </c>
      <c r="CN3" s="4">
        <v>21.1991228079679</v>
      </c>
    </row>
    <row r="4" spans="1:92" ht="14.25" customHeight="1" x14ac:dyDescent="0.25">
      <c r="A4" s="2" t="s">
        <v>29</v>
      </c>
      <c r="B4" s="2">
        <v>16.8518040234603</v>
      </c>
      <c r="C4" s="2">
        <v>195.495268900664</v>
      </c>
      <c r="D4" s="2">
        <v>17.0577838225752</v>
      </c>
      <c r="E4" s="2">
        <v>16.612660727653999</v>
      </c>
      <c r="F4" s="2">
        <v>16.6977414635295</v>
      </c>
      <c r="G4" s="2">
        <v>16.315582858407101</v>
      </c>
      <c r="H4" s="2">
        <v>16.115556716982901</v>
      </c>
      <c r="I4" s="2">
        <v>15.600461937152501</v>
      </c>
      <c r="J4" s="2">
        <v>16.273676633705101</v>
      </c>
      <c r="K4" s="2">
        <v>15.861746128278799</v>
      </c>
      <c r="L4" s="2">
        <v>16.010751118830001</v>
      </c>
      <c r="M4" s="2">
        <v>15.451305227961599</v>
      </c>
      <c r="N4" s="2">
        <v>15.285950650870801</v>
      </c>
      <c r="O4" s="2">
        <v>15.408817128655</v>
      </c>
      <c r="P4" s="2">
        <v>15.4141707159584</v>
      </c>
      <c r="Q4" s="2">
        <v>15.6849704057288</v>
      </c>
      <c r="R4" s="2">
        <v>15.277100731944</v>
      </c>
      <c r="S4" s="2">
        <v>15.7925977827331</v>
      </c>
      <c r="T4" s="2">
        <v>15.3032631525039</v>
      </c>
      <c r="U4" s="2">
        <v>15.3024523534135</v>
      </c>
      <c r="V4" s="2">
        <v>14.8599563813233</v>
      </c>
      <c r="W4" s="2">
        <v>15.3318872786655</v>
      </c>
      <c r="X4" s="2">
        <v>15.5144589236328</v>
      </c>
      <c r="Y4" s="3">
        <v>14.846876282481499</v>
      </c>
      <c r="Z4" s="2">
        <v>195.49938525903701</v>
      </c>
      <c r="AA4" s="2">
        <v>14.8600003360185</v>
      </c>
      <c r="AB4" s="2">
        <v>14.8866091835619</v>
      </c>
      <c r="AC4" s="2">
        <v>14.9142846511347</v>
      </c>
      <c r="AD4" s="2">
        <v>15.298528913271101</v>
      </c>
      <c r="AE4" s="2">
        <v>15.2487131783043</v>
      </c>
      <c r="AF4" s="2">
        <v>15.1431647955469</v>
      </c>
      <c r="AG4" s="2">
        <v>15.3352086225853</v>
      </c>
      <c r="AH4" s="2">
        <v>15.2281870957297</v>
      </c>
      <c r="AI4" s="2">
        <v>15.247598329558301</v>
      </c>
      <c r="AJ4" s="2">
        <v>15.2070404749162</v>
      </c>
      <c r="AK4" s="2">
        <v>15.293443227806399</v>
      </c>
      <c r="AL4" s="2">
        <v>15.3978809641137</v>
      </c>
      <c r="AM4" s="2">
        <v>15.4062492767405</v>
      </c>
      <c r="AN4" s="2">
        <v>15.449935391635901</v>
      </c>
      <c r="AO4" s="2">
        <v>14.9535161342222</v>
      </c>
      <c r="AP4" s="2">
        <v>14.9643560997461</v>
      </c>
      <c r="AQ4" s="2">
        <v>15.011517826958199</v>
      </c>
      <c r="AR4" s="2">
        <v>14.996698210239099</v>
      </c>
      <c r="AS4" s="2">
        <v>14.925782744386099</v>
      </c>
      <c r="AT4" s="2">
        <v>15.001209919302401</v>
      </c>
      <c r="AU4" s="2">
        <v>14.948547210738001</v>
      </c>
      <c r="AV4" s="4">
        <v>17.415594447246999</v>
      </c>
      <c r="AW4" s="4">
        <v>190.548746415333</v>
      </c>
      <c r="AX4" s="4">
        <v>22.787922191862499</v>
      </c>
      <c r="AY4" s="4">
        <v>39.697913398641298</v>
      </c>
      <c r="AZ4" s="4">
        <v>26.759158631011299</v>
      </c>
      <c r="BA4" s="4">
        <v>29.705701768199699</v>
      </c>
      <c r="BB4" s="4">
        <v>35.809380310818597</v>
      </c>
      <c r="BC4" s="4">
        <v>28.7912993915483</v>
      </c>
      <c r="BD4" s="4">
        <v>33.4383480575598</v>
      </c>
      <c r="BE4" s="4">
        <v>19.090665151926402</v>
      </c>
      <c r="BF4" s="4">
        <v>43.237812443527098</v>
      </c>
      <c r="BG4" s="4">
        <v>23.148387501514101</v>
      </c>
      <c r="BH4" s="4">
        <v>23.553826635719201</v>
      </c>
      <c r="BI4" s="4">
        <v>28.503187969157601</v>
      </c>
      <c r="BJ4" s="4">
        <v>24.405476444020302</v>
      </c>
      <c r="BK4" s="4">
        <v>28.194647598353299</v>
      </c>
      <c r="BL4" s="4">
        <v>33.335031279255702</v>
      </c>
      <c r="BM4" s="4">
        <v>34.173475694622098</v>
      </c>
      <c r="BN4" s="4">
        <v>19.500683736310599</v>
      </c>
      <c r="BO4" s="4">
        <v>37.362224313103198</v>
      </c>
      <c r="BP4" s="4">
        <v>27.976657420423901</v>
      </c>
      <c r="BQ4" s="4">
        <v>41.4691269271256</v>
      </c>
      <c r="BR4" s="4">
        <v>21.4863761948762</v>
      </c>
      <c r="BS4" s="4">
        <v>24.288990014681001</v>
      </c>
      <c r="BT4" s="4">
        <v>20.302952128341602</v>
      </c>
      <c r="BU4" s="4">
        <v>20.802483473625301</v>
      </c>
      <c r="BV4" s="4">
        <v>21.753071603073799</v>
      </c>
      <c r="BW4" s="4">
        <v>23.9578456357794</v>
      </c>
      <c r="BX4" s="4">
        <v>24.095202133506401</v>
      </c>
      <c r="BY4" s="4">
        <v>26.3892290212207</v>
      </c>
      <c r="BZ4" s="4">
        <v>40.9671230626222</v>
      </c>
      <c r="CA4" s="4">
        <v>30.604850261646199</v>
      </c>
      <c r="CB4" s="4">
        <v>22.129986310646</v>
      </c>
      <c r="CC4" s="4">
        <v>17.6572831084558</v>
      </c>
      <c r="CD4" s="4">
        <v>33.3982149106536</v>
      </c>
      <c r="CE4" s="4">
        <v>22.643644877867199</v>
      </c>
      <c r="CF4" s="4">
        <v>25.1743467764881</v>
      </c>
      <c r="CG4" s="4">
        <v>24.195533337636299</v>
      </c>
      <c r="CH4" s="4">
        <v>21.068833105328601</v>
      </c>
      <c r="CI4" s="4">
        <v>23.4961023844455</v>
      </c>
      <c r="CJ4" s="4">
        <v>30.539149326180802</v>
      </c>
      <c r="CK4" s="4">
        <v>24.901607037409899</v>
      </c>
      <c r="CL4" s="4">
        <v>34.024689591415203</v>
      </c>
      <c r="CM4" s="4">
        <v>26.4319257461046</v>
      </c>
      <c r="CN4" s="4">
        <v>20.7007088508587</v>
      </c>
    </row>
    <row r="5" spans="1:92" ht="14.25" customHeight="1" x14ac:dyDescent="0.25">
      <c r="A5" s="2" t="s">
        <v>30</v>
      </c>
      <c r="B5" s="2">
        <v>17.424498748333001</v>
      </c>
      <c r="C5" s="2">
        <v>195.907230743805</v>
      </c>
      <c r="D5" s="2">
        <v>16.988499054022501</v>
      </c>
      <c r="E5" s="2">
        <v>17.1335023097148</v>
      </c>
      <c r="F5" s="2">
        <v>16.726538110950401</v>
      </c>
      <c r="G5" s="2">
        <v>16.948017152416501</v>
      </c>
      <c r="H5" s="2">
        <v>16.742189042822599</v>
      </c>
      <c r="I5" s="2">
        <v>16.1650220532864</v>
      </c>
      <c r="J5" s="2">
        <v>16.6050173758018</v>
      </c>
      <c r="K5" s="2">
        <v>16.524733959701901</v>
      </c>
      <c r="L5" s="2">
        <v>16.144092229678801</v>
      </c>
      <c r="M5" s="2">
        <v>16.397069551273201</v>
      </c>
      <c r="N5" s="2">
        <v>15.685359615918699</v>
      </c>
      <c r="O5" s="2">
        <v>15.9057240700209</v>
      </c>
      <c r="P5" s="2">
        <v>16.1035625976759</v>
      </c>
      <c r="Q5" s="2">
        <v>16.558942926411198</v>
      </c>
      <c r="R5" s="2">
        <v>16.358063252125302</v>
      </c>
      <c r="S5" s="2">
        <v>16.193466277722202</v>
      </c>
      <c r="T5" s="2">
        <v>15.6610051320573</v>
      </c>
      <c r="U5" s="2">
        <v>15.872988605842201</v>
      </c>
      <c r="V5" s="2">
        <v>15.760908814677</v>
      </c>
      <c r="W5" s="2">
        <v>16.509827007368902</v>
      </c>
      <c r="X5" s="2">
        <v>16.026704093393299</v>
      </c>
      <c r="Y5" s="2">
        <v>15.2700427055058</v>
      </c>
      <c r="Z5" s="2">
        <v>195.87490658339999</v>
      </c>
      <c r="AA5" s="2">
        <v>15.2717899868088</v>
      </c>
      <c r="AB5" s="2">
        <v>15.3013768332833</v>
      </c>
      <c r="AC5" s="2">
        <v>15.324252044060399</v>
      </c>
      <c r="AD5" s="2">
        <v>15.6606737164682</v>
      </c>
      <c r="AE5" s="2">
        <v>15.555720113339801</v>
      </c>
      <c r="AF5" s="2">
        <v>15.428750080082599</v>
      </c>
      <c r="AG5" s="2">
        <v>15.5840896465531</v>
      </c>
      <c r="AH5" s="2">
        <v>15.5152231723062</v>
      </c>
      <c r="AI5" s="2">
        <v>15.596092500284399</v>
      </c>
      <c r="AJ5" s="2">
        <v>15.5580318983379</v>
      </c>
      <c r="AK5" s="2">
        <v>15.656827888289</v>
      </c>
      <c r="AL5" s="2">
        <v>15.749491215702699</v>
      </c>
      <c r="AM5" s="2">
        <v>15.825542280051</v>
      </c>
      <c r="AN5" s="2">
        <v>15.813284485868699</v>
      </c>
      <c r="AO5" s="2">
        <v>15.3160478713635</v>
      </c>
      <c r="AP5" s="2">
        <v>15.3357551009319</v>
      </c>
      <c r="AQ5" s="2">
        <v>15.3960409354065</v>
      </c>
      <c r="AR5" s="2">
        <v>15.327317398166301</v>
      </c>
      <c r="AS5" s="3">
        <v>15.2353301866811</v>
      </c>
      <c r="AT5" s="2">
        <v>15.2650666216582</v>
      </c>
      <c r="AU5" s="2">
        <v>15.2976862310004</v>
      </c>
      <c r="AV5" s="4">
        <v>18.990545965406501</v>
      </c>
      <c r="AW5" s="4">
        <v>190.45634498801601</v>
      </c>
      <c r="AX5" s="4">
        <v>22.759745448584599</v>
      </c>
      <c r="AY5" s="4">
        <v>41.8723619286069</v>
      </c>
      <c r="AZ5" s="4">
        <v>28.1170650145778</v>
      </c>
      <c r="BA5" s="4">
        <v>30.417980442601799</v>
      </c>
      <c r="BB5" s="4">
        <v>35.7960783979916</v>
      </c>
      <c r="BC5" s="4">
        <v>28.997892697693899</v>
      </c>
      <c r="BD5" s="4">
        <v>33.0239897228263</v>
      </c>
      <c r="BE5" s="4">
        <v>19.906265008696199</v>
      </c>
      <c r="BF5" s="4">
        <v>44.514479797053298</v>
      </c>
      <c r="BG5" s="4">
        <v>24.9002307473787</v>
      </c>
      <c r="BH5" s="4">
        <v>24.011321160841501</v>
      </c>
      <c r="BI5" s="4">
        <v>29.1000112611856</v>
      </c>
      <c r="BJ5" s="4">
        <v>24.8054034336839</v>
      </c>
      <c r="BK5" s="4">
        <v>29.346631921732399</v>
      </c>
      <c r="BL5" s="4">
        <v>34.259733827673301</v>
      </c>
      <c r="BM5" s="4">
        <v>36.482068851165998</v>
      </c>
      <c r="BN5" s="4">
        <v>20.342558584094501</v>
      </c>
      <c r="BO5" s="4">
        <v>38.877885820178903</v>
      </c>
      <c r="BP5" s="4">
        <v>29.121206552621398</v>
      </c>
      <c r="BQ5" s="4">
        <v>41.372936527122597</v>
      </c>
      <c r="BR5" s="4">
        <v>22.5386441116231</v>
      </c>
      <c r="BS5" s="4">
        <v>24.726007783863299</v>
      </c>
      <c r="BT5" s="4">
        <v>20.0988873607321</v>
      </c>
      <c r="BU5" s="4">
        <v>22.2637483719468</v>
      </c>
      <c r="BV5" s="4">
        <v>24.754274691596802</v>
      </c>
      <c r="BW5" s="4">
        <v>26.270922757175899</v>
      </c>
      <c r="BX5" s="4">
        <v>23.368302471074902</v>
      </c>
      <c r="BY5" s="4">
        <v>23.856791326322</v>
      </c>
      <c r="BZ5" s="4">
        <v>38.661605009893201</v>
      </c>
      <c r="CA5" s="4">
        <v>30.025541983729401</v>
      </c>
      <c r="CB5" s="4">
        <v>22.719028944778898</v>
      </c>
      <c r="CC5" s="4">
        <v>20.871089580643201</v>
      </c>
      <c r="CD5" s="4">
        <v>34.064826973799399</v>
      </c>
      <c r="CE5" s="4">
        <v>23.599290467883701</v>
      </c>
      <c r="CF5" s="4">
        <v>25.9024555113559</v>
      </c>
      <c r="CG5" s="4">
        <v>26.307291097441901</v>
      </c>
      <c r="CH5" s="4">
        <v>21.3234374569405</v>
      </c>
      <c r="CI5" s="4">
        <v>28.669798750061702</v>
      </c>
      <c r="CJ5" s="4">
        <v>32.643699794236198</v>
      </c>
      <c r="CK5" s="4">
        <v>27.212396218123999</v>
      </c>
      <c r="CL5" s="4">
        <v>34.7290294017345</v>
      </c>
      <c r="CM5" s="4">
        <v>25.296824316656</v>
      </c>
      <c r="CN5" s="4">
        <v>23.225866904031601</v>
      </c>
    </row>
    <row r="6" spans="1:92" ht="14.25" customHeight="1" x14ac:dyDescent="0.25">
      <c r="A6" s="2" t="s">
        <v>31</v>
      </c>
      <c r="B6" s="2">
        <v>17.498310635431</v>
      </c>
      <c r="C6" s="2">
        <v>196.260318948292</v>
      </c>
      <c r="D6" s="2">
        <v>17.617818133253401</v>
      </c>
      <c r="E6" s="2">
        <v>17.358112175146399</v>
      </c>
      <c r="F6" s="2">
        <v>17.312578331772201</v>
      </c>
      <c r="G6" s="2">
        <v>16.942340750248601</v>
      </c>
      <c r="H6" s="2">
        <v>16.928369337978399</v>
      </c>
      <c r="I6" s="2">
        <v>16.899504832464899</v>
      </c>
      <c r="J6" s="2">
        <v>16.882880669379301</v>
      </c>
      <c r="K6" s="2">
        <v>16.390753189416799</v>
      </c>
      <c r="L6" s="2">
        <v>15.9653490541097</v>
      </c>
      <c r="M6" s="2">
        <v>15.9719273557479</v>
      </c>
      <c r="N6" s="2">
        <v>16.413496586679599</v>
      </c>
      <c r="O6" s="2">
        <v>16.747250812693199</v>
      </c>
      <c r="P6" s="2">
        <v>16.7771320426336</v>
      </c>
      <c r="Q6" s="2">
        <v>16.0826740054538</v>
      </c>
      <c r="R6" s="2">
        <v>16.3619982182779</v>
      </c>
      <c r="S6" s="2">
        <v>16.505317842836899</v>
      </c>
      <c r="T6" s="2">
        <v>16.939798284547098</v>
      </c>
      <c r="U6" s="2">
        <v>16.666958361436802</v>
      </c>
      <c r="V6" s="2">
        <v>16.2293084347152</v>
      </c>
      <c r="W6" s="2">
        <v>16.4975099134661</v>
      </c>
      <c r="X6" s="2">
        <v>16.247977698335902</v>
      </c>
      <c r="Y6" s="2">
        <v>15.6312984662543</v>
      </c>
      <c r="Z6" s="2">
        <v>196.338657022917</v>
      </c>
      <c r="AA6" s="2">
        <v>15.6350396449005</v>
      </c>
      <c r="AB6" s="2">
        <v>15.6600005898629</v>
      </c>
      <c r="AC6" s="2">
        <v>15.684532093062</v>
      </c>
      <c r="AD6" s="2">
        <v>16.045948010599599</v>
      </c>
      <c r="AE6" s="2">
        <v>15.8728505719954</v>
      </c>
      <c r="AF6" s="2">
        <v>15.7538307775633</v>
      </c>
      <c r="AG6" s="2">
        <v>15.896078429386501</v>
      </c>
      <c r="AH6" s="2">
        <v>15.8564707457518</v>
      </c>
      <c r="AI6" s="2">
        <v>15.883057536131799</v>
      </c>
      <c r="AJ6" s="2">
        <v>15.9120896199763</v>
      </c>
      <c r="AK6" s="2">
        <v>15.991886884089199</v>
      </c>
      <c r="AL6" s="2">
        <v>16.0914236686259</v>
      </c>
      <c r="AM6" s="2">
        <v>16.1578425112411</v>
      </c>
      <c r="AN6" s="2">
        <v>16.201749470219699</v>
      </c>
      <c r="AO6" s="2">
        <v>15.723674567973699</v>
      </c>
      <c r="AP6" s="2">
        <v>15.6880085303677</v>
      </c>
      <c r="AQ6" s="2">
        <v>15.725210980758</v>
      </c>
      <c r="AR6" s="2">
        <v>15.6836247420802</v>
      </c>
      <c r="AS6" s="3">
        <v>15.570057214337499</v>
      </c>
      <c r="AT6" s="2">
        <v>15.6252595840844</v>
      </c>
      <c r="AU6" s="2">
        <v>15.6464846956569</v>
      </c>
      <c r="AV6" s="4">
        <v>18.947101125159801</v>
      </c>
      <c r="AW6" s="4">
        <v>190.27783200987699</v>
      </c>
      <c r="AX6" s="4">
        <v>23.2961112895551</v>
      </c>
      <c r="AY6" s="4">
        <v>42.844481842354</v>
      </c>
      <c r="AZ6" s="4">
        <v>27.7610668196664</v>
      </c>
      <c r="BA6" s="4">
        <v>30.090412800221898</v>
      </c>
      <c r="BB6" s="4">
        <v>36.409763693316798</v>
      </c>
      <c r="BC6" s="4">
        <v>28.356970074679701</v>
      </c>
      <c r="BD6" s="4">
        <v>35.761629908528199</v>
      </c>
      <c r="BE6" s="4">
        <v>20.442743416448401</v>
      </c>
      <c r="BF6" s="4">
        <v>45.395123527562198</v>
      </c>
      <c r="BG6" s="4">
        <v>25.389860561376</v>
      </c>
      <c r="BH6" s="4">
        <v>23.1104079421535</v>
      </c>
      <c r="BI6" s="4">
        <v>29.804447554083801</v>
      </c>
      <c r="BJ6" s="4">
        <v>23.464602872170801</v>
      </c>
      <c r="BK6" s="4">
        <v>30.1132297835461</v>
      </c>
      <c r="BL6" s="4">
        <v>34.808894174338903</v>
      </c>
      <c r="BM6" s="4">
        <v>38.245705894293799</v>
      </c>
      <c r="BN6" s="4">
        <v>20.920472595041399</v>
      </c>
      <c r="BO6" s="4">
        <v>37.932070572764502</v>
      </c>
      <c r="BP6" s="4">
        <v>29.3771773927322</v>
      </c>
      <c r="BQ6" s="4">
        <v>45.345530635889197</v>
      </c>
      <c r="BR6" s="4">
        <v>22.718524104974101</v>
      </c>
      <c r="BS6" s="4">
        <v>24.962948447594201</v>
      </c>
      <c r="BT6" s="4">
        <v>20.184411809246299</v>
      </c>
      <c r="BU6" s="4">
        <v>22.373355556687201</v>
      </c>
      <c r="BV6" s="4">
        <v>23.7844430352072</v>
      </c>
      <c r="BW6" s="4">
        <v>25.052784949441399</v>
      </c>
      <c r="BX6" s="4">
        <v>25.986480161145799</v>
      </c>
      <c r="BY6" s="4">
        <v>25.835415247293</v>
      </c>
      <c r="BZ6" s="4">
        <v>32.926608000471603</v>
      </c>
      <c r="CA6" s="4">
        <v>28.1106222794537</v>
      </c>
      <c r="CB6" s="4">
        <v>24.520636839864899</v>
      </c>
      <c r="CC6" s="4">
        <v>20.957211906441799</v>
      </c>
      <c r="CD6" s="4">
        <v>35.060816487637197</v>
      </c>
      <c r="CE6" s="4">
        <v>23.379003674710699</v>
      </c>
      <c r="CF6" s="4">
        <v>26.662072784093802</v>
      </c>
      <c r="CG6" s="4">
        <v>27.0066343622453</v>
      </c>
      <c r="CH6" s="4">
        <v>21.494178265709099</v>
      </c>
      <c r="CI6" s="4">
        <v>24.730371467904501</v>
      </c>
      <c r="CJ6" s="4">
        <v>32.359345694933502</v>
      </c>
      <c r="CK6" s="4">
        <v>26.488037089212298</v>
      </c>
      <c r="CL6" s="4">
        <v>36.876152942501399</v>
      </c>
      <c r="CM6" s="4">
        <v>26.849058309185502</v>
      </c>
      <c r="CN6" s="4">
        <v>22.343336034413198</v>
      </c>
    </row>
    <row r="7" spans="1:92" ht="14.25" customHeight="1" x14ac:dyDescent="0.25">
      <c r="A7" s="2" t="s">
        <v>32</v>
      </c>
      <c r="B7" s="2">
        <v>17.505701567833501</v>
      </c>
      <c r="C7" s="2">
        <v>196.846129913167</v>
      </c>
      <c r="D7" s="2">
        <v>17.783911364106601</v>
      </c>
      <c r="E7" s="2">
        <v>17.6706235474281</v>
      </c>
      <c r="F7" s="2">
        <v>17.686387493482201</v>
      </c>
      <c r="G7" s="2">
        <v>17.5640001359425</v>
      </c>
      <c r="H7" s="2">
        <v>17.130512081267899</v>
      </c>
      <c r="I7" s="2">
        <v>17.196437500431198</v>
      </c>
      <c r="J7" s="2">
        <v>17.027147441215899</v>
      </c>
      <c r="K7" s="2">
        <v>16.982595654325099</v>
      </c>
      <c r="L7" s="2">
        <v>17.648393174584701</v>
      </c>
      <c r="M7" s="2">
        <v>17.775974246360001</v>
      </c>
      <c r="N7" s="2">
        <v>17.901356609863399</v>
      </c>
      <c r="O7" s="2">
        <v>17.575069629432999</v>
      </c>
      <c r="P7" s="2">
        <v>17.0948259060801</v>
      </c>
      <c r="Q7" s="2">
        <v>17.047513994787401</v>
      </c>
      <c r="R7" s="2">
        <v>16.9750487083457</v>
      </c>
      <c r="S7" s="2">
        <v>17.578373809077</v>
      </c>
      <c r="T7" s="2">
        <v>17.504674343153901</v>
      </c>
      <c r="U7" s="2">
        <v>16.817412127343999</v>
      </c>
      <c r="V7" s="2">
        <v>16.362205720314201</v>
      </c>
      <c r="W7" s="2">
        <v>16.906963448258999</v>
      </c>
      <c r="X7" s="2">
        <v>16.631991097218599</v>
      </c>
      <c r="Y7" s="2">
        <v>16.173303174350501</v>
      </c>
      <c r="Z7" s="2">
        <v>196.78737749792899</v>
      </c>
      <c r="AA7" s="2">
        <v>16.175235434130599</v>
      </c>
      <c r="AB7" s="2">
        <v>16.190260197939899</v>
      </c>
      <c r="AC7" s="2">
        <v>16.220783572473302</v>
      </c>
      <c r="AD7" s="2">
        <v>16.5275800225875</v>
      </c>
      <c r="AE7" s="2">
        <v>16.379537523042799</v>
      </c>
      <c r="AF7" s="2">
        <v>16.3209440822747</v>
      </c>
      <c r="AG7" s="2">
        <v>16.335915549501699</v>
      </c>
      <c r="AH7" s="2">
        <v>16.327578941685701</v>
      </c>
      <c r="AI7" s="2">
        <v>16.3736732675555</v>
      </c>
      <c r="AJ7" s="2">
        <v>16.458125767886699</v>
      </c>
      <c r="AK7" s="2">
        <v>16.5169286223691</v>
      </c>
      <c r="AL7" s="2">
        <v>16.645712912777899</v>
      </c>
      <c r="AM7" s="2">
        <v>16.643789304602201</v>
      </c>
      <c r="AN7" s="2">
        <v>16.659024419241302</v>
      </c>
      <c r="AO7" s="2">
        <v>16.1858430797745</v>
      </c>
      <c r="AP7" s="2">
        <v>16.1424982638577</v>
      </c>
      <c r="AQ7" s="2">
        <v>16.192528354650499</v>
      </c>
      <c r="AR7" s="2">
        <v>16.1810824793831</v>
      </c>
      <c r="AS7" s="3">
        <v>16.093612194585901</v>
      </c>
      <c r="AT7" s="2">
        <v>16.146003451475</v>
      </c>
      <c r="AU7" s="2">
        <v>16.210413199820401</v>
      </c>
      <c r="AV7" s="4">
        <v>19.688299140071202</v>
      </c>
      <c r="AW7" s="4">
        <v>190.72928323437699</v>
      </c>
      <c r="AX7" s="4">
        <v>21.645213580402899</v>
      </c>
      <c r="AY7" s="4">
        <v>41.3169524092161</v>
      </c>
      <c r="AZ7" s="4">
        <v>28.7077057926832</v>
      </c>
      <c r="BA7" s="4">
        <v>30.292310452366099</v>
      </c>
      <c r="BB7" s="4">
        <v>32.615273939968901</v>
      </c>
      <c r="BC7" s="4">
        <v>30.171817806196401</v>
      </c>
      <c r="BD7" s="4">
        <v>34.581245516972999</v>
      </c>
      <c r="BE7" s="4">
        <v>21.0004990468586</v>
      </c>
      <c r="BF7" s="4">
        <v>45.251590031182801</v>
      </c>
      <c r="BG7" s="4">
        <v>25.246929853446201</v>
      </c>
      <c r="BH7" s="4">
        <v>22.432649596967799</v>
      </c>
      <c r="BI7" s="4">
        <v>29.793195837958901</v>
      </c>
      <c r="BJ7" s="4">
        <v>23.706846101788901</v>
      </c>
      <c r="BK7" s="4">
        <v>29.852669824143199</v>
      </c>
      <c r="BL7" s="4">
        <v>35.510213868604303</v>
      </c>
      <c r="BM7" s="4">
        <v>37.846648689453801</v>
      </c>
      <c r="BN7" s="4">
        <v>20.9264572725778</v>
      </c>
      <c r="BO7" s="4">
        <v>38.668185475286101</v>
      </c>
      <c r="BP7" s="4">
        <v>30.3578714543697</v>
      </c>
      <c r="BQ7" s="4">
        <v>45.001753523897598</v>
      </c>
      <c r="BR7" s="4">
        <v>23.415538983267801</v>
      </c>
      <c r="BS7" s="4">
        <v>25.5959837807148</v>
      </c>
      <c r="BT7" s="4">
        <v>20.504259440834002</v>
      </c>
      <c r="BU7" s="4">
        <v>23.988401991144599</v>
      </c>
      <c r="BV7" s="4">
        <v>26.4438121537695</v>
      </c>
      <c r="BW7" s="4">
        <v>25.7172663341162</v>
      </c>
      <c r="BX7" s="4">
        <v>24.3687278127918</v>
      </c>
      <c r="BY7" s="4">
        <v>24.346713042304302</v>
      </c>
      <c r="BZ7" s="4">
        <v>36.855385439620903</v>
      </c>
      <c r="CA7" s="4">
        <v>28.7375026384594</v>
      </c>
      <c r="CB7" s="4">
        <v>24.22170959959</v>
      </c>
      <c r="CC7" s="4">
        <v>22.872010104291402</v>
      </c>
      <c r="CD7" s="4">
        <v>35.277095528017298</v>
      </c>
      <c r="CE7" s="4">
        <v>24.754180586034199</v>
      </c>
      <c r="CF7" s="4">
        <v>26.571133892585902</v>
      </c>
      <c r="CG7" s="4">
        <v>28.080490944590501</v>
      </c>
      <c r="CH7" s="4">
        <v>21.125878162878099</v>
      </c>
      <c r="CI7" s="4">
        <v>25.5576794350848</v>
      </c>
      <c r="CJ7" s="4">
        <v>32.751404304783897</v>
      </c>
      <c r="CK7" s="4">
        <v>24.0033638528128</v>
      </c>
      <c r="CL7" s="4">
        <v>35.3296435466807</v>
      </c>
      <c r="CM7" s="4">
        <v>25.724609850365901</v>
      </c>
      <c r="CN7" s="4">
        <v>23.6926330229774</v>
      </c>
    </row>
    <row r="8" spans="1:92" ht="14.25" customHeight="1" x14ac:dyDescent="0.25">
      <c r="A8" s="2" t="s">
        <v>33</v>
      </c>
      <c r="B8" s="2">
        <v>18.507838516314798</v>
      </c>
      <c r="C8" s="2">
        <v>196.869711098256</v>
      </c>
      <c r="D8" s="2">
        <v>18.609415916512599</v>
      </c>
      <c r="E8" s="2">
        <v>18.3070327937982</v>
      </c>
      <c r="F8" s="2">
        <v>18.2240790222634</v>
      </c>
      <c r="G8" s="2">
        <v>17.9493501020483</v>
      </c>
      <c r="H8" s="2">
        <v>17.685852633973401</v>
      </c>
      <c r="I8" s="2">
        <v>18.138403685237499</v>
      </c>
      <c r="J8" s="2">
        <v>18.086139510039398</v>
      </c>
      <c r="K8" s="2">
        <v>18.813911021333102</v>
      </c>
      <c r="L8" s="2">
        <v>18.442596412455401</v>
      </c>
      <c r="M8" s="2">
        <v>18.446689865539199</v>
      </c>
      <c r="N8" s="2">
        <v>18.1104091715214</v>
      </c>
      <c r="O8" s="2">
        <v>18.286205561629401</v>
      </c>
      <c r="P8" s="2">
        <v>17.731017184069401</v>
      </c>
      <c r="Q8" s="2">
        <v>17.9534410334585</v>
      </c>
      <c r="R8" s="2">
        <v>17.696658168514901</v>
      </c>
      <c r="S8" s="2">
        <v>18.0658252115654</v>
      </c>
      <c r="T8" s="2">
        <v>17.618453420676801</v>
      </c>
      <c r="U8" s="2">
        <v>17.6731822983797</v>
      </c>
      <c r="V8" s="2">
        <v>16.905839033333098</v>
      </c>
      <c r="W8" s="2">
        <v>16.847835632556801</v>
      </c>
      <c r="X8" s="2">
        <v>16.715176293589099</v>
      </c>
      <c r="Y8" s="2">
        <v>16.726946507150299</v>
      </c>
      <c r="Z8" s="2">
        <v>196.94379909670999</v>
      </c>
      <c r="AA8" s="2">
        <v>16.729752805735</v>
      </c>
      <c r="AB8" s="2">
        <v>16.744612106263698</v>
      </c>
      <c r="AC8" s="2">
        <v>16.778979168025</v>
      </c>
      <c r="AD8" s="2">
        <v>17.184563755733301</v>
      </c>
      <c r="AE8" s="2">
        <v>17.054300367213099</v>
      </c>
      <c r="AF8" s="2">
        <v>17.047693808381101</v>
      </c>
      <c r="AG8" s="2">
        <v>17.122378358625099</v>
      </c>
      <c r="AH8" s="2">
        <v>17.1725816230806</v>
      </c>
      <c r="AI8" s="2">
        <v>17.156027559469798</v>
      </c>
      <c r="AJ8" s="2">
        <v>17.161683674862399</v>
      </c>
      <c r="AK8" s="2">
        <v>17.2050463630836</v>
      </c>
      <c r="AL8" s="2">
        <v>17.337110093675001</v>
      </c>
      <c r="AM8" s="2">
        <v>17.310859449807399</v>
      </c>
      <c r="AN8" s="2">
        <v>17.2599979838877</v>
      </c>
      <c r="AO8" s="2">
        <v>16.7947732088702</v>
      </c>
      <c r="AP8" s="2">
        <v>16.704716332356501</v>
      </c>
      <c r="AQ8" s="2">
        <v>16.736539375864499</v>
      </c>
      <c r="AR8" s="2">
        <v>16.7045847912817</v>
      </c>
      <c r="AS8" s="3">
        <v>16.607083830209</v>
      </c>
      <c r="AT8" s="2">
        <v>16.660233009373201</v>
      </c>
      <c r="AU8" s="2">
        <v>16.7270844841883</v>
      </c>
      <c r="AV8" s="4">
        <v>20.158835624228399</v>
      </c>
      <c r="AW8" s="4">
        <v>191.042551148786</v>
      </c>
      <c r="AX8" s="4">
        <v>20.936697543605899</v>
      </c>
      <c r="AY8" s="4">
        <v>43.698956274713403</v>
      </c>
      <c r="AZ8" s="4">
        <v>28.915859470341399</v>
      </c>
      <c r="BA8" s="4">
        <v>30.818604107793899</v>
      </c>
      <c r="BB8" s="4">
        <v>31.372712847804301</v>
      </c>
      <c r="BC8" s="4">
        <v>29.1574429993188</v>
      </c>
      <c r="BD8" s="4">
        <v>34.5868217261147</v>
      </c>
      <c r="BE8" s="4">
        <v>21.1403972170611</v>
      </c>
      <c r="BF8" s="4">
        <v>46.455657429719402</v>
      </c>
      <c r="BG8" s="4">
        <v>24.785381758558099</v>
      </c>
      <c r="BH8" s="4">
        <v>22.4432051038665</v>
      </c>
      <c r="BI8" s="4">
        <v>29.1455110014106</v>
      </c>
      <c r="BJ8" s="4">
        <v>22.9042405426103</v>
      </c>
      <c r="BK8" s="4">
        <v>31.462533245178101</v>
      </c>
      <c r="BL8" s="4">
        <v>35.079103519974097</v>
      </c>
      <c r="BM8" s="4">
        <v>37.484143438119801</v>
      </c>
      <c r="BN8" s="4">
        <v>20.8382275106813</v>
      </c>
      <c r="BO8" s="4">
        <v>38.6421127888485</v>
      </c>
      <c r="BP8" s="4">
        <v>29.760416557655301</v>
      </c>
      <c r="BQ8" s="4">
        <v>43.779595009451803</v>
      </c>
      <c r="BR8" s="4">
        <v>24.068441835306</v>
      </c>
      <c r="BS8" s="4">
        <v>24.1077948458632</v>
      </c>
      <c r="BT8" s="4">
        <v>22.158948513033899</v>
      </c>
      <c r="BU8" s="4">
        <v>23.1569745826508</v>
      </c>
      <c r="BV8" s="4">
        <v>26.401115267799302</v>
      </c>
      <c r="BW8" s="4">
        <v>26.870081710644602</v>
      </c>
      <c r="BX8" s="4">
        <v>27.5259024929471</v>
      </c>
      <c r="BY8" s="4">
        <v>23.780171900117299</v>
      </c>
      <c r="BZ8" s="4">
        <v>35.159461100081501</v>
      </c>
      <c r="CA8" s="4">
        <v>30.4312837451346</v>
      </c>
      <c r="CB8" s="4">
        <v>24.988868848825899</v>
      </c>
      <c r="CC8" s="4">
        <v>21.918128014802601</v>
      </c>
      <c r="CD8" s="4">
        <v>35.430679662539099</v>
      </c>
      <c r="CE8" s="4">
        <v>26.3231771294471</v>
      </c>
      <c r="CF8" s="4">
        <v>27.077109649475201</v>
      </c>
      <c r="CG8" s="4">
        <v>26.121434028632599</v>
      </c>
      <c r="CH8" s="4">
        <v>21.280147408486901</v>
      </c>
      <c r="CI8" s="4">
        <v>29.302403464807298</v>
      </c>
      <c r="CJ8" s="4">
        <v>32.641901119672703</v>
      </c>
      <c r="CK8" s="4">
        <v>28.5383943748405</v>
      </c>
      <c r="CL8" s="4">
        <v>34.736733883895504</v>
      </c>
      <c r="CM8" s="4">
        <v>25.1856277945225</v>
      </c>
      <c r="CN8" s="4">
        <v>22.737460009781699</v>
      </c>
    </row>
    <row r="9" spans="1:92" ht="14.25" customHeight="1" x14ac:dyDescent="0.25">
      <c r="A9" s="2" t="s">
        <v>34</v>
      </c>
      <c r="B9" s="2">
        <v>19.4852562214631</v>
      </c>
      <c r="C9" s="2">
        <v>197.34874215117301</v>
      </c>
      <c r="D9" s="2">
        <v>19.460661523590002</v>
      </c>
      <c r="E9" s="2">
        <v>18.353959845465202</v>
      </c>
      <c r="F9" s="2">
        <v>18.599886482020501</v>
      </c>
      <c r="G9" s="2">
        <v>18.035248924990999</v>
      </c>
      <c r="H9" s="2">
        <v>18.250250718358899</v>
      </c>
      <c r="I9" s="2">
        <v>18.029294814559901</v>
      </c>
      <c r="J9" s="2">
        <v>18.4325526138357</v>
      </c>
      <c r="K9" s="2">
        <v>18.630967720888499</v>
      </c>
      <c r="L9" s="2">
        <v>18.4281535296168</v>
      </c>
      <c r="M9" s="2">
        <v>18.236095941559</v>
      </c>
      <c r="N9" s="2">
        <v>18.178163042686201</v>
      </c>
      <c r="O9" s="2">
        <v>18.7900564221517</v>
      </c>
      <c r="P9" s="2">
        <v>18.861887147427598</v>
      </c>
      <c r="Q9" s="2">
        <v>18.074037749721601</v>
      </c>
      <c r="R9" s="2">
        <v>18.310418978861101</v>
      </c>
      <c r="S9" s="2">
        <v>18.2833610311495</v>
      </c>
      <c r="T9" s="2">
        <v>18.343794765411701</v>
      </c>
      <c r="U9" s="2">
        <v>17.3139787531364</v>
      </c>
      <c r="V9" s="3">
        <v>16.902796017439801</v>
      </c>
      <c r="W9" s="2">
        <v>17.499024487978001</v>
      </c>
      <c r="X9" s="2">
        <v>17.283059237623998</v>
      </c>
      <c r="Y9" s="2">
        <v>17.0990518555646</v>
      </c>
      <c r="Z9" s="2">
        <v>197.33694152562001</v>
      </c>
      <c r="AA9" s="2">
        <v>17.108750026776899</v>
      </c>
      <c r="AB9" s="2">
        <v>17.116691356433702</v>
      </c>
      <c r="AC9" s="2">
        <v>17.148407976542899</v>
      </c>
      <c r="AD9" s="2">
        <v>17.613746576365401</v>
      </c>
      <c r="AE9" s="2">
        <v>17.3456944358873</v>
      </c>
      <c r="AF9" s="2">
        <v>17.3496805008017</v>
      </c>
      <c r="AG9" s="2">
        <v>17.3878024826593</v>
      </c>
      <c r="AH9" s="2">
        <v>17.466545352674601</v>
      </c>
      <c r="AI9" s="2">
        <v>17.465175288778799</v>
      </c>
      <c r="AJ9" s="2">
        <v>17.4069868095693</v>
      </c>
      <c r="AK9" s="2">
        <v>17.421526439023101</v>
      </c>
      <c r="AL9" s="2">
        <v>17.6686403133229</v>
      </c>
      <c r="AM9" s="2">
        <v>17.656568082608</v>
      </c>
      <c r="AN9" s="2">
        <v>17.520190972825102</v>
      </c>
      <c r="AO9" s="2">
        <v>17.103268485596299</v>
      </c>
      <c r="AP9" s="2">
        <v>17.086003155698101</v>
      </c>
      <c r="AQ9" s="2">
        <v>17.160923566330801</v>
      </c>
      <c r="AR9" s="2">
        <v>17.139141741764099</v>
      </c>
      <c r="AS9" s="2">
        <v>17.0560432727404</v>
      </c>
      <c r="AT9" s="2">
        <v>17.1640085636466</v>
      </c>
      <c r="AU9" s="2">
        <v>17.261460847043399</v>
      </c>
      <c r="AV9" s="4">
        <v>20.916643001004701</v>
      </c>
      <c r="AW9" s="4">
        <v>191.69781335180201</v>
      </c>
      <c r="AX9" s="4">
        <v>19.861467546298499</v>
      </c>
      <c r="AY9" s="4">
        <v>42.744345648079502</v>
      </c>
      <c r="AZ9" s="4">
        <v>28.807752960136298</v>
      </c>
      <c r="BA9" s="4">
        <v>31.345219577386398</v>
      </c>
      <c r="BB9" s="4">
        <v>34.330560360676898</v>
      </c>
      <c r="BC9" s="4">
        <v>29.585635550766199</v>
      </c>
      <c r="BD9" s="4">
        <v>35.677556795320598</v>
      </c>
      <c r="BE9" s="4">
        <v>21.4601277167985</v>
      </c>
      <c r="BF9" s="4">
        <v>45.504044115379202</v>
      </c>
      <c r="BG9" s="4">
        <v>25.620048717970899</v>
      </c>
      <c r="BH9" s="4">
        <v>23.5817043832472</v>
      </c>
      <c r="BI9" s="4">
        <v>28.7565363664194</v>
      </c>
      <c r="BJ9" s="4">
        <v>23.350514113591899</v>
      </c>
      <c r="BK9" s="4">
        <v>30.814914503030501</v>
      </c>
      <c r="BL9" s="4">
        <v>35.544946175412903</v>
      </c>
      <c r="BM9" s="4">
        <v>36.974372028974301</v>
      </c>
      <c r="BN9" s="4">
        <v>21.591180164908199</v>
      </c>
      <c r="BO9" s="4">
        <v>37.731915063682301</v>
      </c>
      <c r="BP9" s="4">
        <v>30.293596556215601</v>
      </c>
      <c r="BQ9" s="4">
        <v>45.966030833344</v>
      </c>
      <c r="BR9" s="4">
        <v>25.490323959346998</v>
      </c>
      <c r="BS9" s="4">
        <v>24.636677483046402</v>
      </c>
      <c r="BT9" s="4">
        <v>22.910798734365599</v>
      </c>
      <c r="BU9" s="4">
        <v>22.190649076526899</v>
      </c>
      <c r="BV9" s="4">
        <v>26.397507144986399</v>
      </c>
      <c r="BW9" s="4">
        <v>26.7472334017957</v>
      </c>
      <c r="BX9" s="4">
        <v>28.489261820965101</v>
      </c>
      <c r="BY9" s="4">
        <v>24.9575367388167</v>
      </c>
      <c r="BZ9" s="4">
        <v>43.1970247610491</v>
      </c>
      <c r="CA9" s="4">
        <v>29.883596620695201</v>
      </c>
      <c r="CB9" s="4">
        <v>26.183256883456799</v>
      </c>
      <c r="CC9" s="4">
        <v>23.873953035692299</v>
      </c>
      <c r="CD9" s="4">
        <v>36.974359472522501</v>
      </c>
      <c r="CE9" s="4">
        <v>27.383304537134201</v>
      </c>
      <c r="CF9" s="4">
        <v>27.953987992734302</v>
      </c>
      <c r="CG9" s="4">
        <v>29.294924347496998</v>
      </c>
      <c r="CH9" s="4">
        <v>24.745873864892499</v>
      </c>
      <c r="CI9" s="4">
        <v>30.782579090226299</v>
      </c>
      <c r="CJ9" s="4">
        <v>33.460492776853997</v>
      </c>
      <c r="CK9" s="4">
        <v>27.286349736927001</v>
      </c>
      <c r="CL9" s="4">
        <v>38.022525319866403</v>
      </c>
      <c r="CM9" s="4">
        <v>26.0790799521262</v>
      </c>
      <c r="CN9" s="4">
        <v>23.713790802831198</v>
      </c>
    </row>
    <row r="10" spans="1:92" ht="14.25" customHeight="1" x14ac:dyDescent="0.25">
      <c r="A10" s="2" t="s">
        <v>35</v>
      </c>
      <c r="B10" s="2">
        <v>19.858804363582099</v>
      </c>
      <c r="C10" s="2">
        <v>197.789027900458</v>
      </c>
      <c r="D10" s="2">
        <v>19.626952775701401</v>
      </c>
      <c r="E10" s="2">
        <v>19.056528834983801</v>
      </c>
      <c r="F10" s="2">
        <v>19.110903802944499</v>
      </c>
      <c r="G10" s="2">
        <v>18.885150376914901</v>
      </c>
      <c r="H10" s="2">
        <v>18.603729834243602</v>
      </c>
      <c r="I10" s="2">
        <v>18.720459054357601</v>
      </c>
      <c r="J10" s="2">
        <v>19.0707820683776</v>
      </c>
      <c r="K10" s="2">
        <v>19.136179294126801</v>
      </c>
      <c r="L10" s="2">
        <v>19.314102535234401</v>
      </c>
      <c r="M10" s="2">
        <v>18.8128768314672</v>
      </c>
      <c r="N10" s="2">
        <v>19.183323738008301</v>
      </c>
      <c r="O10" s="2">
        <v>19.273967183821199</v>
      </c>
      <c r="P10" s="2">
        <v>19.248972062947502</v>
      </c>
      <c r="Q10" s="2">
        <v>18.4111152528947</v>
      </c>
      <c r="R10" s="2">
        <v>18.4414362698821</v>
      </c>
      <c r="S10" s="2">
        <v>18.3514368642916</v>
      </c>
      <c r="T10" s="2">
        <v>18.5874988927049</v>
      </c>
      <c r="U10" s="2">
        <v>18.703305738877201</v>
      </c>
      <c r="V10" s="2">
        <v>18.132575132061</v>
      </c>
      <c r="W10" s="2">
        <v>18.247393815466001</v>
      </c>
      <c r="X10" s="2">
        <v>18.6956504945347</v>
      </c>
      <c r="Y10" s="2">
        <v>17.7784919582028</v>
      </c>
      <c r="Z10" s="2">
        <v>197.74830399487101</v>
      </c>
      <c r="AA10" s="2">
        <v>17.788554905796701</v>
      </c>
      <c r="AB10" s="2">
        <v>17.797109488979199</v>
      </c>
      <c r="AC10" s="2">
        <v>17.822633891195601</v>
      </c>
      <c r="AD10" s="2">
        <v>18.264392861090201</v>
      </c>
      <c r="AE10" s="2">
        <v>17.9616111937036</v>
      </c>
      <c r="AF10" s="2">
        <v>18.002178908612098</v>
      </c>
      <c r="AG10" s="2">
        <v>18.0155979929437</v>
      </c>
      <c r="AH10" s="2">
        <v>18.075993534060199</v>
      </c>
      <c r="AI10" s="2">
        <v>18.0770792258818</v>
      </c>
      <c r="AJ10" s="2">
        <v>18.0184965260108</v>
      </c>
      <c r="AK10" s="2">
        <v>18.039931075474399</v>
      </c>
      <c r="AL10" s="2">
        <v>18.2205972053879</v>
      </c>
      <c r="AM10" s="2">
        <v>18.133443959769998</v>
      </c>
      <c r="AN10" s="2">
        <v>18.077921254670802</v>
      </c>
      <c r="AO10" s="2">
        <v>17.727128978349299</v>
      </c>
      <c r="AP10" s="3">
        <v>17.692961700101002</v>
      </c>
      <c r="AQ10" s="2">
        <v>17.7687270219533</v>
      </c>
      <c r="AR10" s="2">
        <v>17.798485275892101</v>
      </c>
      <c r="AS10" s="2">
        <v>17.730106833859299</v>
      </c>
      <c r="AT10" s="2">
        <v>17.796805873766999</v>
      </c>
      <c r="AU10" s="2">
        <v>17.941568561915801</v>
      </c>
      <c r="AV10" s="4">
        <v>20.866351940648499</v>
      </c>
      <c r="AW10" s="4">
        <v>192.251527243737</v>
      </c>
      <c r="AX10" s="4">
        <v>20.295058464659199</v>
      </c>
      <c r="AY10" s="4">
        <v>46.354583186808398</v>
      </c>
      <c r="AZ10" s="4">
        <v>30.092942938332001</v>
      </c>
      <c r="BA10" s="4">
        <v>31.0390657441813</v>
      </c>
      <c r="BB10" s="4">
        <v>35.074012575469602</v>
      </c>
      <c r="BC10" s="4">
        <v>30.170613306978701</v>
      </c>
      <c r="BD10" s="4">
        <v>35.114521281396101</v>
      </c>
      <c r="BE10" s="4">
        <v>22.142909296444699</v>
      </c>
      <c r="BF10" s="4">
        <v>45.9984357987368</v>
      </c>
      <c r="BG10" s="4">
        <v>26.244171738395401</v>
      </c>
      <c r="BH10" s="4">
        <v>26.601601384825699</v>
      </c>
      <c r="BI10" s="4">
        <v>28.986025780829301</v>
      </c>
      <c r="BJ10" s="4">
        <v>24.3061236658362</v>
      </c>
      <c r="BK10" s="4">
        <v>32.247008911633998</v>
      </c>
      <c r="BL10" s="4">
        <v>36.315091949506403</v>
      </c>
      <c r="BM10" s="4">
        <v>39.056995983683699</v>
      </c>
      <c r="BN10" s="4">
        <v>22.310860570701902</v>
      </c>
      <c r="BO10" s="4">
        <v>37.949301844490897</v>
      </c>
      <c r="BP10" s="4">
        <v>30.1855275968874</v>
      </c>
      <c r="BQ10" s="4">
        <v>44.621631232249399</v>
      </c>
      <c r="BR10" s="4">
        <v>24.9600599436137</v>
      </c>
      <c r="BS10" s="4">
        <v>24.439854056550502</v>
      </c>
      <c r="BT10" s="4">
        <v>23.327125939046901</v>
      </c>
      <c r="BU10" s="4">
        <v>23.494060780761401</v>
      </c>
      <c r="BV10" s="4">
        <v>26.344759223812002</v>
      </c>
      <c r="BW10" s="4">
        <v>27.638501833462801</v>
      </c>
      <c r="BX10" s="4">
        <v>27.458447747838399</v>
      </c>
      <c r="BY10" s="4">
        <v>27.3112793946298</v>
      </c>
      <c r="BZ10" s="4">
        <v>32.115083363575103</v>
      </c>
      <c r="CA10" s="4">
        <v>31.795690512204398</v>
      </c>
      <c r="CB10" s="4">
        <v>27.6391300303167</v>
      </c>
      <c r="CC10" s="4">
        <v>22.723632037648098</v>
      </c>
      <c r="CD10" s="4">
        <v>40.025085565849601</v>
      </c>
      <c r="CE10" s="4">
        <v>26.357006015363901</v>
      </c>
      <c r="CF10" s="4">
        <v>30.2864338575529</v>
      </c>
      <c r="CG10" s="4">
        <v>30.0190926715341</v>
      </c>
      <c r="CH10" s="4">
        <v>26.022285916744298</v>
      </c>
      <c r="CI10" s="4">
        <v>32.025747699212801</v>
      </c>
      <c r="CJ10" s="4">
        <v>33.047871615280599</v>
      </c>
      <c r="CK10" s="4">
        <v>29.6425664599744</v>
      </c>
      <c r="CL10" s="4">
        <v>37.519903745327099</v>
      </c>
      <c r="CM10" s="4">
        <v>26.955589901681002</v>
      </c>
      <c r="CN10" s="4">
        <v>23.1857290682361</v>
      </c>
    </row>
    <row r="11" spans="1:92" ht="14.25" customHeight="1" x14ac:dyDescent="0.25">
      <c r="A11" s="2" t="s">
        <v>36</v>
      </c>
      <c r="B11" s="2">
        <v>20.546587276611898</v>
      </c>
      <c r="C11" s="2">
        <v>198.01435271547999</v>
      </c>
      <c r="D11" s="2">
        <v>20.393414580650902</v>
      </c>
      <c r="E11" s="2">
        <v>19.8577777849707</v>
      </c>
      <c r="F11" s="2">
        <v>18.8797397281771</v>
      </c>
      <c r="G11" s="2">
        <v>19.4840105719604</v>
      </c>
      <c r="H11" s="2">
        <v>19.4053787295265</v>
      </c>
      <c r="I11" s="2">
        <v>19.782348537432501</v>
      </c>
      <c r="J11" s="2">
        <v>19.419820460332499</v>
      </c>
      <c r="K11" s="2">
        <v>19.597694688469801</v>
      </c>
      <c r="L11" s="2">
        <v>19.515761791547401</v>
      </c>
      <c r="M11" s="2">
        <v>19.079632214579199</v>
      </c>
      <c r="N11" s="2">
        <v>19.320864168973198</v>
      </c>
      <c r="O11" s="2">
        <v>19.8295272104614</v>
      </c>
      <c r="P11" s="2">
        <v>18.823174119931601</v>
      </c>
      <c r="Q11" s="2">
        <v>19.113175141728298</v>
      </c>
      <c r="R11" s="2">
        <v>18.966241434209699</v>
      </c>
      <c r="S11" s="2">
        <v>19.037657190481799</v>
      </c>
      <c r="T11" s="2">
        <v>19.199011295004201</v>
      </c>
      <c r="U11" s="2">
        <v>18.587885596809301</v>
      </c>
      <c r="V11" s="2">
        <v>18.416993729659701</v>
      </c>
      <c r="W11" s="2">
        <v>18.301307922468801</v>
      </c>
      <c r="X11" s="2">
        <v>18.1408034115485</v>
      </c>
      <c r="Y11" s="3">
        <v>18.0313779727589</v>
      </c>
      <c r="Z11" s="2">
        <v>197.93722760371099</v>
      </c>
      <c r="AA11" s="2">
        <v>18.038509648144899</v>
      </c>
      <c r="AB11" s="2">
        <v>18.047865492551502</v>
      </c>
      <c r="AC11" s="2">
        <v>18.081221137220702</v>
      </c>
      <c r="AD11" s="2">
        <v>18.470978616610498</v>
      </c>
      <c r="AE11" s="2">
        <v>18.214106004844599</v>
      </c>
      <c r="AF11" s="2">
        <v>18.281773929611798</v>
      </c>
      <c r="AG11" s="2">
        <v>18.244583242732801</v>
      </c>
      <c r="AH11" s="2">
        <v>18.332104856071801</v>
      </c>
      <c r="AI11" s="2">
        <v>18.339834316208002</v>
      </c>
      <c r="AJ11" s="2">
        <v>18.258527332027299</v>
      </c>
      <c r="AK11" s="2">
        <v>18.305065172582101</v>
      </c>
      <c r="AL11" s="2">
        <v>18.478219371485299</v>
      </c>
      <c r="AM11" s="2">
        <v>18.447839107884899</v>
      </c>
      <c r="AN11" s="2">
        <v>18.333115464896199</v>
      </c>
      <c r="AO11" s="2">
        <v>18.048596627112101</v>
      </c>
      <c r="AP11" s="2">
        <v>18.062680683518899</v>
      </c>
      <c r="AQ11" s="2">
        <v>18.096323637447899</v>
      </c>
      <c r="AR11" s="2">
        <v>18.1155458013355</v>
      </c>
      <c r="AS11" s="2">
        <v>18.0318377745538</v>
      </c>
      <c r="AT11" s="2">
        <v>18.113519769546201</v>
      </c>
      <c r="AU11" s="2">
        <v>18.2225166897672</v>
      </c>
      <c r="AV11" s="4">
        <v>20.033946575286802</v>
      </c>
      <c r="AW11" s="4">
        <v>192.702581618164</v>
      </c>
      <c r="AX11" s="4">
        <v>21.535772986240701</v>
      </c>
      <c r="AY11" s="4">
        <v>45.788993348080098</v>
      </c>
      <c r="AZ11" s="4">
        <v>29.245486453919099</v>
      </c>
      <c r="BA11" s="4">
        <v>31.272533560709299</v>
      </c>
      <c r="BB11" s="4">
        <v>35.208184848759402</v>
      </c>
      <c r="BC11" s="4">
        <v>29.598648331805101</v>
      </c>
      <c r="BD11" s="4">
        <v>35.087069046505597</v>
      </c>
      <c r="BE11" s="4">
        <v>21.9016787754164</v>
      </c>
      <c r="BF11" s="4">
        <v>46.083818512011597</v>
      </c>
      <c r="BG11" s="4">
        <v>26.5020984494105</v>
      </c>
      <c r="BH11" s="4">
        <v>24.259688777293</v>
      </c>
      <c r="BI11" s="4">
        <v>29.109941756382</v>
      </c>
      <c r="BJ11" s="4">
        <v>24.7132128293695</v>
      </c>
      <c r="BK11" s="4">
        <v>31.758777474177698</v>
      </c>
      <c r="BL11" s="4">
        <v>36.6946844713178</v>
      </c>
      <c r="BM11" s="4">
        <v>38.125301809979597</v>
      </c>
      <c r="BN11" s="4">
        <v>22.2974870311958</v>
      </c>
      <c r="BO11" s="4">
        <v>38.473025567512799</v>
      </c>
      <c r="BP11" s="4">
        <v>30.167763379880402</v>
      </c>
      <c r="BQ11" s="4">
        <v>48.524679356775799</v>
      </c>
      <c r="BR11" s="4">
        <v>25.291475125881501</v>
      </c>
      <c r="BS11" s="4">
        <v>24.450220278516198</v>
      </c>
      <c r="BT11" s="4">
        <v>22.5301559621231</v>
      </c>
      <c r="BU11" s="4">
        <v>24.168703338556998</v>
      </c>
      <c r="BV11" s="4">
        <v>27.306167565099301</v>
      </c>
      <c r="BW11" s="4">
        <v>28.352189005633701</v>
      </c>
      <c r="BX11" s="4">
        <v>30.054141980295501</v>
      </c>
      <c r="BY11" s="4">
        <v>31.8302434888524</v>
      </c>
      <c r="BZ11" s="4">
        <v>36.585989600694603</v>
      </c>
      <c r="CA11" s="4">
        <v>34.038431738425899</v>
      </c>
      <c r="CB11" s="4">
        <v>30.414425937233499</v>
      </c>
      <c r="CC11" s="4">
        <v>24.066160426152798</v>
      </c>
      <c r="CD11" s="4">
        <v>43.9381405185608</v>
      </c>
      <c r="CE11" s="4">
        <v>28.9730256144999</v>
      </c>
      <c r="CF11" s="4">
        <v>26.924492531822199</v>
      </c>
      <c r="CG11" s="4">
        <v>31.6494659026826</v>
      </c>
      <c r="CH11" s="4">
        <v>24.604666509694301</v>
      </c>
      <c r="CI11" s="4">
        <v>34.344191016219298</v>
      </c>
      <c r="CJ11" s="4">
        <v>32.701251165675998</v>
      </c>
      <c r="CK11" s="4">
        <v>26.485671500843502</v>
      </c>
      <c r="CL11" s="4">
        <v>36.070594037010601</v>
      </c>
      <c r="CM11" s="4">
        <v>29.120691784761402</v>
      </c>
      <c r="CN11" s="4">
        <v>23.917280709598501</v>
      </c>
    </row>
    <row r="12" spans="1:92" ht="14.25" customHeight="1" x14ac:dyDescent="0.25">
      <c r="A12" s="2" t="s">
        <v>37</v>
      </c>
      <c r="B12" s="2">
        <v>20.928892464966999</v>
      </c>
      <c r="C12" s="2">
        <v>198.30676391585899</v>
      </c>
      <c r="D12" s="2">
        <v>20.983811014819601</v>
      </c>
      <c r="E12" s="2">
        <v>20.0423433486691</v>
      </c>
      <c r="F12" s="2">
        <v>20.044732158522599</v>
      </c>
      <c r="G12" s="2">
        <v>20.243098625340298</v>
      </c>
      <c r="H12" s="2">
        <v>19.9009691381275</v>
      </c>
      <c r="I12" s="2">
        <v>20.160279309334399</v>
      </c>
      <c r="J12" s="2">
        <v>20.2477772014004</v>
      </c>
      <c r="K12" s="2">
        <v>21.059993887150998</v>
      </c>
      <c r="L12" s="2">
        <v>20.675339019749899</v>
      </c>
      <c r="M12" s="2">
        <v>19.712960015278501</v>
      </c>
      <c r="N12" s="2">
        <v>20.504853012943101</v>
      </c>
      <c r="O12" s="2">
        <v>19.665978853194101</v>
      </c>
      <c r="P12" s="2">
        <v>19.221446527208901</v>
      </c>
      <c r="Q12" s="2">
        <v>19.647944281764499</v>
      </c>
      <c r="R12" s="2">
        <v>19.240488248923501</v>
      </c>
      <c r="S12" s="2">
        <v>19.012192914343199</v>
      </c>
      <c r="T12" s="2">
        <v>18.858927595164701</v>
      </c>
      <c r="U12" s="2">
        <v>19.293140968704201</v>
      </c>
      <c r="V12" s="2">
        <v>19.086477870428599</v>
      </c>
      <c r="W12" s="2">
        <v>18.493635311321601</v>
      </c>
      <c r="X12" s="2">
        <v>19.036629239649098</v>
      </c>
      <c r="Y12" s="2">
        <v>18.615429339471401</v>
      </c>
      <c r="Z12" s="2">
        <v>198.354054932612</v>
      </c>
      <c r="AA12" s="2">
        <v>18.6192421758875</v>
      </c>
      <c r="AB12" s="2">
        <v>18.633427616089602</v>
      </c>
      <c r="AC12" s="2">
        <v>18.662538471162101</v>
      </c>
      <c r="AD12" s="2">
        <v>18.917295910175799</v>
      </c>
      <c r="AE12" s="2">
        <v>18.7488604304191</v>
      </c>
      <c r="AF12" s="2">
        <v>18.8706687181269</v>
      </c>
      <c r="AG12" s="2">
        <v>18.792459948761699</v>
      </c>
      <c r="AH12" s="2">
        <v>18.880439289741801</v>
      </c>
      <c r="AI12" s="2">
        <v>18.899773031149198</v>
      </c>
      <c r="AJ12" s="2">
        <v>18.805205156238401</v>
      </c>
      <c r="AK12" s="2">
        <v>18.832875075205401</v>
      </c>
      <c r="AL12" s="2">
        <v>18.9652767535087</v>
      </c>
      <c r="AM12" s="2">
        <v>18.885607159072901</v>
      </c>
      <c r="AN12" s="2">
        <v>18.831969799059799</v>
      </c>
      <c r="AO12" s="2">
        <v>18.529123130359402</v>
      </c>
      <c r="AP12" s="3">
        <v>18.480065261828798</v>
      </c>
      <c r="AQ12" s="2">
        <v>18.502803973266701</v>
      </c>
      <c r="AR12" s="2">
        <v>18.570261696005101</v>
      </c>
      <c r="AS12" s="2">
        <v>18.499957698093301</v>
      </c>
      <c r="AT12" s="2">
        <v>18.555172705712302</v>
      </c>
      <c r="AU12" s="2">
        <v>18.630644427737199</v>
      </c>
      <c r="AV12" s="4">
        <v>20.674036629334399</v>
      </c>
      <c r="AW12" s="4">
        <v>193.15775925879899</v>
      </c>
      <c r="AX12" s="4">
        <v>21.409566234701799</v>
      </c>
      <c r="AY12" s="4">
        <v>44.516702236991001</v>
      </c>
      <c r="AZ12" s="4">
        <v>29.324635026629998</v>
      </c>
      <c r="BA12" s="4">
        <v>32.471113210263198</v>
      </c>
      <c r="BB12" s="4">
        <v>35.415473076520399</v>
      </c>
      <c r="BC12" s="4">
        <v>31.143192822728398</v>
      </c>
      <c r="BD12" s="4">
        <v>31.710514974527801</v>
      </c>
      <c r="BE12" s="4">
        <v>22.683041514518401</v>
      </c>
      <c r="BF12" s="4">
        <v>48.084166965918399</v>
      </c>
      <c r="BG12" s="4">
        <v>26.6879764082416</v>
      </c>
      <c r="BH12" s="4">
        <v>27.406908930342901</v>
      </c>
      <c r="BI12" s="4">
        <v>29.738063033127901</v>
      </c>
      <c r="BJ12" s="4">
        <v>24.903082054964798</v>
      </c>
      <c r="BK12" s="4">
        <v>31.083545480762002</v>
      </c>
      <c r="BL12" s="4">
        <v>36.653200099395697</v>
      </c>
      <c r="BM12" s="4">
        <v>38.989275212015002</v>
      </c>
      <c r="BN12" s="4">
        <v>23.858290491620501</v>
      </c>
      <c r="BO12" s="4">
        <v>37.449997348930303</v>
      </c>
      <c r="BP12" s="4">
        <v>30.632232879027701</v>
      </c>
      <c r="BQ12" s="4">
        <v>46.771518881672101</v>
      </c>
      <c r="BR12" s="4">
        <v>25.577254259696701</v>
      </c>
      <c r="BS12" s="4">
        <v>24.963160007371201</v>
      </c>
      <c r="BT12" s="4">
        <v>22.537655225491999</v>
      </c>
      <c r="BU12" s="4">
        <v>28.8019254508547</v>
      </c>
      <c r="BV12" s="4">
        <v>29.696648536349599</v>
      </c>
      <c r="BW12" s="4">
        <v>29.1504521043687</v>
      </c>
      <c r="BX12" s="4">
        <v>30.817699671890999</v>
      </c>
      <c r="BY12" s="4">
        <v>31.786545641394799</v>
      </c>
      <c r="BZ12" s="4">
        <v>38.843602414526998</v>
      </c>
      <c r="CA12" s="4">
        <v>33.1030231440458</v>
      </c>
      <c r="CB12" s="4">
        <v>30.471855320419898</v>
      </c>
      <c r="CC12" s="4">
        <v>26.0865033672066</v>
      </c>
      <c r="CD12" s="4">
        <v>40.145733403045497</v>
      </c>
      <c r="CE12" s="4">
        <v>24.574264568666699</v>
      </c>
      <c r="CF12" s="4">
        <v>27.4647594192535</v>
      </c>
      <c r="CG12" s="4">
        <v>31.959651147759399</v>
      </c>
      <c r="CH12" s="4">
        <v>24.720011201540199</v>
      </c>
      <c r="CI12" s="4">
        <v>31.199938625413498</v>
      </c>
      <c r="CJ12" s="4">
        <v>32.310461300293703</v>
      </c>
      <c r="CK12" s="4">
        <v>25.820028677674799</v>
      </c>
      <c r="CL12" s="4">
        <v>34.280634120999103</v>
      </c>
      <c r="CM12" s="4">
        <v>31.4650659928236</v>
      </c>
      <c r="CN12" s="4">
        <v>24.039993410441301</v>
      </c>
    </row>
    <row r="13" spans="1:92" ht="14.25" customHeight="1" x14ac:dyDescent="0.25">
      <c r="A13" s="2" t="s">
        <v>38</v>
      </c>
      <c r="B13" s="2">
        <v>21.802354683966598</v>
      </c>
      <c r="C13" s="2">
        <v>198.70739182790001</v>
      </c>
      <c r="D13" s="2">
        <v>21.819844628732302</v>
      </c>
      <c r="E13" s="2">
        <v>20.918973164366999</v>
      </c>
      <c r="F13" s="2">
        <v>20.844852262537099</v>
      </c>
      <c r="G13" s="2">
        <v>21.273083291425099</v>
      </c>
      <c r="H13" s="2">
        <v>20.441172026295501</v>
      </c>
      <c r="I13" s="2">
        <v>20.440555064750502</v>
      </c>
      <c r="J13" s="2">
        <v>21.3753895016476</v>
      </c>
      <c r="K13" s="2">
        <v>20.9105533661624</v>
      </c>
      <c r="L13" s="2">
        <v>20.736404323731001</v>
      </c>
      <c r="M13" s="2">
        <v>21.109430086155498</v>
      </c>
      <c r="N13" s="2">
        <v>20.793979297308098</v>
      </c>
      <c r="O13" s="2">
        <v>20.408969066565199</v>
      </c>
      <c r="P13" s="2">
        <v>20.197613157866702</v>
      </c>
      <c r="Q13" s="2">
        <v>20.048055997650501</v>
      </c>
      <c r="R13" s="2">
        <v>20.187813839552899</v>
      </c>
      <c r="S13" s="2">
        <v>20.381269369674499</v>
      </c>
      <c r="T13" s="2">
        <v>19.708961475498199</v>
      </c>
      <c r="U13" s="2">
        <v>20.190382019887998</v>
      </c>
      <c r="V13" s="2">
        <v>20.012725109920598</v>
      </c>
      <c r="W13" s="2">
        <v>19.418789927908499</v>
      </c>
      <c r="X13" s="2">
        <v>19.832667116633999</v>
      </c>
      <c r="Y13" s="2">
        <v>19.050315649417101</v>
      </c>
      <c r="Z13" s="2">
        <v>198.698717651865</v>
      </c>
      <c r="AA13" s="2">
        <v>19.0556105164363</v>
      </c>
      <c r="AB13" s="2">
        <v>19.074493894020701</v>
      </c>
      <c r="AC13" s="2">
        <v>19.097163705619401</v>
      </c>
      <c r="AD13" s="2">
        <v>19.282642753338202</v>
      </c>
      <c r="AE13" s="2">
        <v>19.136896538471301</v>
      </c>
      <c r="AF13" s="2">
        <v>19.214984945829901</v>
      </c>
      <c r="AG13" s="2">
        <v>19.132121288824798</v>
      </c>
      <c r="AH13" s="2">
        <v>19.229460162525601</v>
      </c>
      <c r="AI13" s="2">
        <v>19.247188382029801</v>
      </c>
      <c r="AJ13" s="2">
        <v>19.1801375546282</v>
      </c>
      <c r="AK13" s="2">
        <v>19.253925031808699</v>
      </c>
      <c r="AL13" s="2">
        <v>19.428682552452901</v>
      </c>
      <c r="AM13" s="2">
        <v>19.355257434529399</v>
      </c>
      <c r="AN13" s="2">
        <v>19.2946898814841</v>
      </c>
      <c r="AO13" s="2">
        <v>19.063144758881801</v>
      </c>
      <c r="AP13" s="3">
        <v>19.003644442758201</v>
      </c>
      <c r="AQ13" s="2">
        <v>19.016202235324702</v>
      </c>
      <c r="AR13" s="2">
        <v>19.091048322444799</v>
      </c>
      <c r="AS13" s="2">
        <v>19.007069738893801</v>
      </c>
      <c r="AT13" s="2">
        <v>19.116846917193602</v>
      </c>
      <c r="AU13" s="2">
        <v>19.150898967005102</v>
      </c>
      <c r="AV13" s="4">
        <v>20.795462256323301</v>
      </c>
      <c r="AW13" s="4">
        <v>192.672787179278</v>
      </c>
      <c r="AX13" s="4">
        <v>23.119420116050598</v>
      </c>
      <c r="AY13" s="4">
        <v>45.956723307890996</v>
      </c>
      <c r="AZ13" s="4">
        <v>28.970439556393401</v>
      </c>
      <c r="BA13" s="4">
        <v>32.427688095636</v>
      </c>
      <c r="BB13" s="4">
        <v>36.9678354107199</v>
      </c>
      <c r="BC13" s="4">
        <v>30.8801839538698</v>
      </c>
      <c r="BD13" s="4">
        <v>34.685165557991802</v>
      </c>
      <c r="BE13" s="4">
        <v>23.341131058928202</v>
      </c>
      <c r="BF13" s="4">
        <v>48.803017493839</v>
      </c>
      <c r="BG13" s="4">
        <v>26.881191073122299</v>
      </c>
      <c r="BH13" s="4">
        <v>26.3628609933095</v>
      </c>
      <c r="BI13" s="4">
        <v>29.840466591162599</v>
      </c>
      <c r="BJ13" s="4">
        <v>26.7120966520976</v>
      </c>
      <c r="BK13" s="4">
        <v>31.438270585841799</v>
      </c>
      <c r="BL13" s="4">
        <v>36.788749721231397</v>
      </c>
      <c r="BM13" s="4">
        <v>40.099103046737604</v>
      </c>
      <c r="BN13" s="4">
        <v>24.547563857718099</v>
      </c>
      <c r="BO13" s="4">
        <v>38.3543156635806</v>
      </c>
      <c r="BP13" s="4">
        <v>30.8987515242146</v>
      </c>
      <c r="BQ13" s="4">
        <v>45.957620533712003</v>
      </c>
      <c r="BR13" s="4">
        <v>25.786879556667799</v>
      </c>
      <c r="BS13" s="4">
        <v>26.374775841608201</v>
      </c>
      <c r="BT13" s="4">
        <v>23.150010161336802</v>
      </c>
      <c r="BU13" s="4">
        <v>26.9086014881319</v>
      </c>
      <c r="BV13" s="4">
        <v>29.028284342069298</v>
      </c>
      <c r="BW13" s="4">
        <v>30.461669051504298</v>
      </c>
      <c r="BX13" s="4">
        <v>32.280221474754399</v>
      </c>
      <c r="BY13" s="4">
        <v>33.244541509203501</v>
      </c>
      <c r="BZ13" s="4">
        <v>44.7910998907956</v>
      </c>
      <c r="CA13" s="4">
        <v>33.778362945069503</v>
      </c>
      <c r="CB13" s="4">
        <v>30.5928207028327</v>
      </c>
      <c r="CC13" s="4">
        <v>24.915731693861499</v>
      </c>
      <c r="CD13" s="4">
        <v>41.603230922684702</v>
      </c>
      <c r="CE13" s="4">
        <v>29.231852774024201</v>
      </c>
      <c r="CF13" s="4">
        <v>28.639950608149999</v>
      </c>
      <c r="CG13" s="4">
        <v>33.438169552699897</v>
      </c>
      <c r="CH13" s="4">
        <v>25.159120151851301</v>
      </c>
      <c r="CI13" s="4">
        <v>32.0222249649158</v>
      </c>
      <c r="CJ13" s="4">
        <v>32.9777162788168</v>
      </c>
      <c r="CK13" s="4">
        <v>24.979186798599098</v>
      </c>
      <c r="CL13" s="4">
        <v>38.663546721946098</v>
      </c>
      <c r="CM13" s="4">
        <v>34.160489546193602</v>
      </c>
      <c r="CN13" s="4">
        <v>25.218488753614</v>
      </c>
    </row>
    <row r="14" spans="1:92" ht="14.25" customHeight="1" x14ac:dyDescent="0.25">
      <c r="A14" s="2" t="s">
        <v>39</v>
      </c>
      <c r="B14" s="2">
        <v>22.187178583543499</v>
      </c>
      <c r="C14" s="2">
        <v>199.42297808828701</v>
      </c>
      <c r="D14" s="2">
        <v>22.068454997624599</v>
      </c>
      <c r="E14" s="2">
        <v>21.641079118537402</v>
      </c>
      <c r="F14" s="2">
        <v>21.2245055347008</v>
      </c>
      <c r="G14" s="2">
        <v>21.276229358309202</v>
      </c>
      <c r="H14" s="2">
        <v>20.996415146562899</v>
      </c>
      <c r="I14" s="2">
        <v>21.200849544370801</v>
      </c>
      <c r="J14" s="2">
        <v>21.311671992038502</v>
      </c>
      <c r="K14" s="2">
        <v>21.159779005399201</v>
      </c>
      <c r="L14" s="2">
        <v>21.6272237358355</v>
      </c>
      <c r="M14" s="2">
        <v>20.9250848844605</v>
      </c>
      <c r="N14" s="2">
        <v>20.030843887040199</v>
      </c>
      <c r="O14" s="2">
        <v>21.0205863696482</v>
      </c>
      <c r="P14" s="2">
        <v>21.152637445339298</v>
      </c>
      <c r="Q14" s="2">
        <v>20.8746775072673</v>
      </c>
      <c r="R14" s="2">
        <v>20.600579530692201</v>
      </c>
      <c r="S14" s="2">
        <v>20.9270179009686</v>
      </c>
      <c r="T14" s="2">
        <v>20.886594663869399</v>
      </c>
      <c r="U14" s="2">
        <v>20.510769838023901</v>
      </c>
      <c r="V14" s="2">
        <v>19.9545796443443</v>
      </c>
      <c r="W14" s="2">
        <v>19.7091316833394</v>
      </c>
      <c r="X14" s="2">
        <v>20.3177284822624</v>
      </c>
      <c r="Y14" s="2">
        <v>19.7866658174276</v>
      </c>
      <c r="Z14" s="2">
        <v>199.38486921376699</v>
      </c>
      <c r="AA14" s="2">
        <v>19.7934532152595</v>
      </c>
      <c r="AB14" s="2">
        <v>19.818240479431601</v>
      </c>
      <c r="AC14" s="2">
        <v>19.8370061023993</v>
      </c>
      <c r="AD14" s="2">
        <v>19.830365417985099</v>
      </c>
      <c r="AE14" s="2">
        <v>19.833596938021799</v>
      </c>
      <c r="AF14" s="2">
        <v>19.7752136748738</v>
      </c>
      <c r="AG14" s="2">
        <v>19.7845524126244</v>
      </c>
      <c r="AH14" s="2">
        <v>19.835367607129601</v>
      </c>
      <c r="AI14" s="2">
        <v>19.900388683095599</v>
      </c>
      <c r="AJ14" s="2">
        <v>19.8682669774076</v>
      </c>
      <c r="AK14" s="2">
        <v>19.944538442345799</v>
      </c>
      <c r="AL14" s="2">
        <v>20.076468176756698</v>
      </c>
      <c r="AM14" s="2">
        <v>19.973911865129399</v>
      </c>
      <c r="AN14" s="2">
        <v>19.9981179049825</v>
      </c>
      <c r="AO14" s="2">
        <v>19.6882902884423</v>
      </c>
      <c r="AP14" s="3">
        <v>19.619099909663699</v>
      </c>
      <c r="AQ14" s="2">
        <v>19.732146510275999</v>
      </c>
      <c r="AR14" s="2">
        <v>19.7341517371636</v>
      </c>
      <c r="AS14" s="2">
        <v>19.6666328813489</v>
      </c>
      <c r="AT14" s="2">
        <v>19.723885833481901</v>
      </c>
      <c r="AU14" s="2">
        <v>19.755444013276399</v>
      </c>
      <c r="AV14" s="4">
        <v>20.069982997322199</v>
      </c>
      <c r="AW14" s="4">
        <v>193.65201294667699</v>
      </c>
      <c r="AX14" s="4">
        <v>24.243249098956198</v>
      </c>
      <c r="AY14" s="4">
        <v>46.185646823167097</v>
      </c>
      <c r="AZ14" s="4">
        <v>28.975082533085502</v>
      </c>
      <c r="BA14" s="4">
        <v>32.831249473516102</v>
      </c>
      <c r="BB14" s="4">
        <v>37.4676071672652</v>
      </c>
      <c r="BC14" s="4">
        <v>32.09129272845</v>
      </c>
      <c r="BD14" s="4">
        <v>36.580809257140899</v>
      </c>
      <c r="BE14" s="4">
        <v>24.2965984092111</v>
      </c>
      <c r="BF14" s="4">
        <v>49.550444452525497</v>
      </c>
      <c r="BG14" s="4">
        <v>28.5104951535147</v>
      </c>
      <c r="BH14" s="4">
        <v>26.648339698256599</v>
      </c>
      <c r="BI14" s="4">
        <v>33.183804743887002</v>
      </c>
      <c r="BJ14" s="4">
        <v>26.8774022858763</v>
      </c>
      <c r="BK14" s="4">
        <v>31.8290429206744</v>
      </c>
      <c r="BL14" s="4">
        <v>37.488289046004503</v>
      </c>
      <c r="BM14" s="4">
        <v>40.088837938528798</v>
      </c>
      <c r="BN14" s="4">
        <v>25.2799038961139</v>
      </c>
      <c r="BO14" s="4">
        <v>38.780396874086598</v>
      </c>
      <c r="BP14" s="4">
        <v>31.2306180817443</v>
      </c>
      <c r="BQ14" s="4">
        <v>48.185932195620701</v>
      </c>
      <c r="BR14" s="4">
        <v>26.861150434831899</v>
      </c>
      <c r="BS14" s="4">
        <v>27.282158142812602</v>
      </c>
      <c r="BT14" s="4">
        <v>23.4577602863374</v>
      </c>
      <c r="BU14" s="4">
        <v>27.3576066176735</v>
      </c>
      <c r="BV14" s="4">
        <v>32.070457564035998</v>
      </c>
      <c r="BW14" s="4">
        <v>29.8724893306373</v>
      </c>
      <c r="BX14" s="4">
        <v>32.061894582735597</v>
      </c>
      <c r="BY14" s="4">
        <v>33.3767656150034</v>
      </c>
      <c r="BZ14" s="4">
        <v>40.423201892288198</v>
      </c>
      <c r="CA14" s="4">
        <v>36.992088432809503</v>
      </c>
      <c r="CB14" s="4">
        <v>30.699897091016101</v>
      </c>
      <c r="CC14" s="4">
        <v>27.4304312080762</v>
      </c>
      <c r="CD14" s="4">
        <v>42.952410129087298</v>
      </c>
      <c r="CE14" s="4">
        <v>31.243212713370699</v>
      </c>
      <c r="CF14" s="4">
        <v>28.697451497777799</v>
      </c>
      <c r="CG14" s="4">
        <v>33.331630641347601</v>
      </c>
      <c r="CH14" s="4">
        <v>29.074443271907999</v>
      </c>
      <c r="CI14" s="4">
        <v>31.162866828259599</v>
      </c>
      <c r="CJ14" s="4">
        <v>33.4133584979636</v>
      </c>
      <c r="CK14" s="4">
        <v>23.175781382526999</v>
      </c>
      <c r="CL14" s="4">
        <v>35.310713947830202</v>
      </c>
      <c r="CM14" s="4">
        <v>35.325970172425698</v>
      </c>
      <c r="CN14" s="4">
        <v>26.187583165133301</v>
      </c>
    </row>
    <row r="15" spans="1:92" ht="14.25" customHeight="1" x14ac:dyDescent="0.25">
      <c r="A15" s="2" t="s">
        <v>40</v>
      </c>
      <c r="B15" s="2">
        <v>22.0107068302224</v>
      </c>
      <c r="C15" s="2">
        <v>199.85050241712301</v>
      </c>
      <c r="D15" s="2">
        <v>22.031020181252298</v>
      </c>
      <c r="E15" s="2">
        <v>21.5880374471717</v>
      </c>
      <c r="F15" s="2">
        <v>21.3185159982663</v>
      </c>
      <c r="G15" s="2">
        <v>21.778276824614299</v>
      </c>
      <c r="H15" s="2">
        <v>21.108920802125599</v>
      </c>
      <c r="I15" s="2">
        <v>21.498237842869798</v>
      </c>
      <c r="J15" s="2">
        <v>21.280923149945799</v>
      </c>
      <c r="K15" s="2">
        <v>21.115559740818199</v>
      </c>
      <c r="L15" s="2">
        <v>20.861959962656002</v>
      </c>
      <c r="M15" s="2">
        <v>20.772754589276602</v>
      </c>
      <c r="N15" s="2">
        <v>20.592810242321299</v>
      </c>
      <c r="O15" s="2">
        <v>21.159801870188499</v>
      </c>
      <c r="P15" s="2">
        <v>21.218368080358601</v>
      </c>
      <c r="Q15" s="2">
        <v>20.969016924475099</v>
      </c>
      <c r="R15" s="2">
        <v>20.7334622187939</v>
      </c>
      <c r="S15" s="2">
        <v>20.6356164602348</v>
      </c>
      <c r="T15" s="2">
        <v>20.578342387074098</v>
      </c>
      <c r="U15" s="2">
        <v>20.457397828553201</v>
      </c>
      <c r="V15" s="3">
        <v>19.636121558222701</v>
      </c>
      <c r="W15" s="2">
        <v>19.722529081142401</v>
      </c>
      <c r="X15" s="2">
        <v>20.3387499566843</v>
      </c>
      <c r="Y15" s="2">
        <v>20.183131178286601</v>
      </c>
      <c r="Z15" s="2">
        <v>199.83230493949699</v>
      </c>
      <c r="AA15" s="2">
        <v>20.186072637401001</v>
      </c>
      <c r="AB15" s="2">
        <v>20.206399958402901</v>
      </c>
      <c r="AC15" s="2">
        <v>20.224404860152902</v>
      </c>
      <c r="AD15" s="2">
        <v>20.231495930747698</v>
      </c>
      <c r="AE15" s="2">
        <v>20.244073101553099</v>
      </c>
      <c r="AF15" s="2">
        <v>20.238566286403898</v>
      </c>
      <c r="AG15" s="2">
        <v>20.264855269962599</v>
      </c>
      <c r="AH15" s="2">
        <v>20.265397645856002</v>
      </c>
      <c r="AI15" s="2">
        <v>20.354083086017699</v>
      </c>
      <c r="AJ15" s="2">
        <v>20.394573516856301</v>
      </c>
      <c r="AK15" s="2">
        <v>20.434310234709098</v>
      </c>
      <c r="AL15" s="2">
        <v>20.511687748542801</v>
      </c>
      <c r="AM15" s="2">
        <v>20.489786684695801</v>
      </c>
      <c r="AN15" s="2">
        <v>20.4895568822351</v>
      </c>
      <c r="AO15" s="2">
        <v>20.056334856977902</v>
      </c>
      <c r="AP15" s="2">
        <v>20.067293229596999</v>
      </c>
      <c r="AQ15" s="2">
        <v>20.073170869667202</v>
      </c>
      <c r="AR15" s="2">
        <v>20.010326320027101</v>
      </c>
      <c r="AS15" s="2">
        <v>19.946626296276001</v>
      </c>
      <c r="AT15" s="2">
        <v>19.971541029778798</v>
      </c>
      <c r="AU15" s="2">
        <v>19.975444264340101</v>
      </c>
      <c r="AV15" s="4">
        <v>20.6714776475566</v>
      </c>
      <c r="AW15" s="4">
        <v>193.416526351231</v>
      </c>
      <c r="AX15" s="4">
        <v>24.387144171071998</v>
      </c>
      <c r="AY15" s="4">
        <v>46.276894128266598</v>
      </c>
      <c r="AZ15" s="4">
        <v>28.967089993547901</v>
      </c>
      <c r="BA15" s="4">
        <v>33.821655624253097</v>
      </c>
      <c r="BB15" s="4">
        <v>37.482320162891497</v>
      </c>
      <c r="BC15" s="4">
        <v>32.6425345313341</v>
      </c>
      <c r="BD15" s="4">
        <v>37.213423021942802</v>
      </c>
      <c r="BE15" s="4">
        <v>25.4732977365938</v>
      </c>
      <c r="BF15" s="4">
        <v>50.194375167739899</v>
      </c>
      <c r="BG15" s="4">
        <v>28.498073346412902</v>
      </c>
      <c r="BH15" s="4">
        <v>26.064304207035399</v>
      </c>
      <c r="BI15" s="4">
        <v>34.273795116116403</v>
      </c>
      <c r="BJ15" s="4">
        <v>27.425075488657299</v>
      </c>
      <c r="BK15" s="4">
        <v>32.181247239786103</v>
      </c>
      <c r="BL15" s="4">
        <v>37.666049994525103</v>
      </c>
      <c r="BM15" s="4">
        <v>40.710027365835103</v>
      </c>
      <c r="BN15" s="4">
        <v>25.0806889460702</v>
      </c>
      <c r="BO15" s="4">
        <v>38.187406239937303</v>
      </c>
      <c r="BP15" s="4">
        <v>31.572762368259699</v>
      </c>
      <c r="BQ15" s="4">
        <v>50.346429846021302</v>
      </c>
      <c r="BR15" s="4">
        <v>26.951514322611999</v>
      </c>
      <c r="BS15" s="4">
        <v>28.556942552042599</v>
      </c>
      <c r="BT15" s="4">
        <v>23.915996378011101</v>
      </c>
      <c r="BU15" s="4">
        <v>28.7344682802037</v>
      </c>
      <c r="BV15" s="4">
        <v>31.344274336342501</v>
      </c>
      <c r="BW15" s="4">
        <v>29.8102863539834</v>
      </c>
      <c r="BX15" s="4">
        <v>32.0069677621468</v>
      </c>
      <c r="BY15" s="4">
        <v>35.347206718214302</v>
      </c>
      <c r="BZ15" s="4">
        <v>36.698101877754901</v>
      </c>
      <c r="CA15" s="4">
        <v>38.142757156806901</v>
      </c>
      <c r="CB15" s="4">
        <v>31.805808805605199</v>
      </c>
      <c r="CC15" s="4">
        <v>25.746970083375299</v>
      </c>
      <c r="CD15" s="4">
        <v>44.850997633455997</v>
      </c>
      <c r="CE15" s="4">
        <v>31.251419253189798</v>
      </c>
      <c r="CF15" s="4">
        <v>28.0481023392441</v>
      </c>
      <c r="CG15" s="4">
        <v>33.896181893943897</v>
      </c>
      <c r="CH15" s="4">
        <v>30.1082767175605</v>
      </c>
      <c r="CI15" s="4">
        <v>32.727928166503098</v>
      </c>
      <c r="CJ15" s="4">
        <v>35.835528699175399</v>
      </c>
      <c r="CK15" s="4">
        <v>23.058294946206999</v>
      </c>
      <c r="CL15" s="4">
        <v>36.700870678890702</v>
      </c>
      <c r="CM15" s="4">
        <v>34.868712343616203</v>
      </c>
      <c r="CN15" s="4">
        <v>25.819251622993399</v>
      </c>
    </row>
    <row r="16" spans="1:92" ht="14.25" customHeight="1" x14ac:dyDescent="0.25">
      <c r="A16" s="2" t="s">
        <v>41</v>
      </c>
      <c r="B16" s="2">
        <v>22.869154753153101</v>
      </c>
      <c r="C16" s="2">
        <v>200.71644852472301</v>
      </c>
      <c r="D16" s="2">
        <v>22.4521017179853</v>
      </c>
      <c r="E16" s="2">
        <v>22.904513551558999</v>
      </c>
      <c r="F16" s="2">
        <v>22.5985888109428</v>
      </c>
      <c r="G16" s="2">
        <v>22.934980181900599</v>
      </c>
      <c r="H16" s="2">
        <v>22.422445914501498</v>
      </c>
      <c r="I16" s="2">
        <v>22.2405285150186</v>
      </c>
      <c r="J16" s="2">
        <v>22.648239605077201</v>
      </c>
      <c r="K16" s="2">
        <v>22.740955916421399</v>
      </c>
      <c r="L16" s="2">
        <v>21.9465179534571</v>
      </c>
      <c r="M16" s="2">
        <v>21.549340615153099</v>
      </c>
      <c r="N16" s="2">
        <v>21.8928958030925</v>
      </c>
      <c r="O16" s="2">
        <v>22.0430390583895</v>
      </c>
      <c r="P16" s="2">
        <v>21.7988874905142</v>
      </c>
      <c r="Q16" s="2">
        <v>22.143989001694202</v>
      </c>
      <c r="R16" s="2">
        <v>21.5276658644439</v>
      </c>
      <c r="S16" s="2">
        <v>22.002269487371802</v>
      </c>
      <c r="T16" s="2">
        <v>21.6342109682302</v>
      </c>
      <c r="U16" s="2">
        <v>21.496236064255498</v>
      </c>
      <c r="V16" s="2">
        <v>21.620414768026698</v>
      </c>
      <c r="W16" s="2">
        <v>21.0179459814326</v>
      </c>
      <c r="X16" s="3">
        <v>20.929062240609699</v>
      </c>
      <c r="Y16" s="2">
        <v>21.1134851169146</v>
      </c>
      <c r="Z16" s="2">
        <v>200.69772872018399</v>
      </c>
      <c r="AA16" s="2">
        <v>21.1258064597158</v>
      </c>
      <c r="AB16" s="2">
        <v>21.138626038061201</v>
      </c>
      <c r="AC16" s="2">
        <v>21.157910313432399</v>
      </c>
      <c r="AD16" s="2">
        <v>21.1647656147024</v>
      </c>
      <c r="AE16" s="2">
        <v>21.180138079661699</v>
      </c>
      <c r="AF16" s="2">
        <v>21.182617085856499</v>
      </c>
      <c r="AG16" s="2">
        <v>21.324838643499199</v>
      </c>
      <c r="AH16" s="2">
        <v>21.278674972145101</v>
      </c>
      <c r="AI16" s="2">
        <v>21.357556528455898</v>
      </c>
      <c r="AJ16" s="2">
        <v>21.4430998810675</v>
      </c>
      <c r="AK16" s="2">
        <v>21.563248918417699</v>
      </c>
      <c r="AL16" s="2">
        <v>21.477661672659401</v>
      </c>
      <c r="AM16" s="2">
        <v>21.487742275804099</v>
      </c>
      <c r="AN16" s="2">
        <v>21.616346317769601</v>
      </c>
      <c r="AO16" s="2">
        <v>21.121333146501701</v>
      </c>
      <c r="AP16" s="2">
        <v>21.090269163818501</v>
      </c>
      <c r="AQ16" s="2">
        <v>21.082441315096599</v>
      </c>
      <c r="AR16" s="2">
        <v>21.072854807765101</v>
      </c>
      <c r="AS16" s="2">
        <v>21.042498434919501</v>
      </c>
      <c r="AT16" s="2">
        <v>21.0325502579648</v>
      </c>
      <c r="AU16" s="2">
        <v>21.000999227586799</v>
      </c>
      <c r="AV16" s="4">
        <v>21.4881797453885</v>
      </c>
      <c r="AW16" s="4">
        <v>195.09813704070999</v>
      </c>
      <c r="AX16" s="4">
        <v>24.131427571204998</v>
      </c>
      <c r="AY16" s="4">
        <v>46.824847678448002</v>
      </c>
      <c r="AZ16" s="4">
        <v>29.768182062678999</v>
      </c>
      <c r="BA16" s="4">
        <v>34.641560883281599</v>
      </c>
      <c r="BB16" s="4">
        <v>38.719137663753301</v>
      </c>
      <c r="BC16" s="4">
        <v>33.552968214679197</v>
      </c>
      <c r="BD16" s="4">
        <v>35.253518882414603</v>
      </c>
      <c r="BE16" s="4">
        <v>26.3255535206</v>
      </c>
      <c r="BF16" s="4">
        <v>51.004112649089898</v>
      </c>
      <c r="BG16" s="4">
        <v>28.900501125971999</v>
      </c>
      <c r="BH16" s="4">
        <v>26.776297472336299</v>
      </c>
      <c r="BI16" s="4">
        <v>36.5745813906479</v>
      </c>
      <c r="BJ16" s="4">
        <v>29.4373891198629</v>
      </c>
      <c r="BK16" s="4">
        <v>32.708209440322399</v>
      </c>
      <c r="BL16" s="4">
        <v>38.579825663090197</v>
      </c>
      <c r="BM16" s="4">
        <v>42.7893223835406</v>
      </c>
      <c r="BN16" s="4">
        <v>27.369861037103998</v>
      </c>
      <c r="BO16" s="4">
        <v>40.093744989112103</v>
      </c>
      <c r="BP16" s="4">
        <v>32.3991917634633</v>
      </c>
      <c r="BQ16" s="4">
        <v>45.845125325055598</v>
      </c>
      <c r="BR16" s="4">
        <v>27.0526596953679</v>
      </c>
      <c r="BS16" s="4">
        <v>29.767838697382899</v>
      </c>
      <c r="BT16" s="4">
        <v>24.924020609922898</v>
      </c>
      <c r="BU16" s="4">
        <v>31.318077920132801</v>
      </c>
      <c r="BV16" s="4">
        <v>35.4775232848611</v>
      </c>
      <c r="BW16" s="4">
        <v>31.821029890083299</v>
      </c>
      <c r="BX16" s="4">
        <v>34.227755323958</v>
      </c>
      <c r="BY16" s="4">
        <v>39.019232188731202</v>
      </c>
      <c r="BZ16" s="4">
        <v>41.318671188089503</v>
      </c>
      <c r="CA16" s="4">
        <v>36.029667287353199</v>
      </c>
      <c r="CB16" s="4">
        <v>30.779317245370098</v>
      </c>
      <c r="CC16" s="4">
        <v>29.663806656748399</v>
      </c>
      <c r="CD16" s="4">
        <v>44.445716120361503</v>
      </c>
      <c r="CE16" s="4">
        <v>32.043309017123804</v>
      </c>
      <c r="CF16" s="4">
        <v>32.212546376818104</v>
      </c>
      <c r="CG16" s="4">
        <v>31.164463825298</v>
      </c>
      <c r="CH16" s="4">
        <v>33.0098243657552</v>
      </c>
      <c r="CI16" s="4">
        <v>33.170934147575998</v>
      </c>
      <c r="CJ16" s="4">
        <v>31.512683620517102</v>
      </c>
      <c r="CK16" s="4">
        <v>24.7567134054447</v>
      </c>
      <c r="CL16" s="4">
        <v>36.685123089642801</v>
      </c>
      <c r="CM16" s="4">
        <v>34.739642865529198</v>
      </c>
      <c r="CN16" s="4">
        <v>26.931723085764201</v>
      </c>
    </row>
    <row r="17" spans="1:92" ht="14.25" customHeight="1" x14ac:dyDescent="0.25">
      <c r="A17" s="2" t="s">
        <v>42</v>
      </c>
      <c r="B17" s="2">
        <v>23.007300715245201</v>
      </c>
      <c r="C17" s="2">
        <v>201.45283362694599</v>
      </c>
      <c r="D17" s="2">
        <v>22.795645798678201</v>
      </c>
      <c r="E17" s="2">
        <v>23.2763964935553</v>
      </c>
      <c r="F17" s="2">
        <v>23.288077866601999</v>
      </c>
      <c r="G17" s="2">
        <v>23.264653932226601</v>
      </c>
      <c r="H17" s="2">
        <v>22.816718778098402</v>
      </c>
      <c r="I17" s="2">
        <v>22.314614338789699</v>
      </c>
      <c r="J17" s="2">
        <v>22.6416864644547</v>
      </c>
      <c r="K17" s="2">
        <v>22.135837472300899</v>
      </c>
      <c r="L17" s="2">
        <v>22.0663641892614</v>
      </c>
      <c r="M17" s="2">
        <v>22.080059313153701</v>
      </c>
      <c r="N17" s="2">
        <v>21.627770120108298</v>
      </c>
      <c r="O17" s="2">
        <v>21.5941696757499</v>
      </c>
      <c r="P17" s="2">
        <v>22.010631866810201</v>
      </c>
      <c r="Q17" s="2">
        <v>21.508555108321801</v>
      </c>
      <c r="R17" s="2">
        <v>22.2173328520403</v>
      </c>
      <c r="S17" s="2">
        <v>22.403270095152699</v>
      </c>
      <c r="T17" s="2">
        <v>21.754695246225602</v>
      </c>
      <c r="U17" s="2">
        <v>22.108159869578898</v>
      </c>
      <c r="V17" s="3">
        <v>21.127212608341701</v>
      </c>
      <c r="W17" s="2">
        <v>21.4400264007818</v>
      </c>
      <c r="X17" s="2">
        <v>21.6469260686988</v>
      </c>
      <c r="Y17" s="2">
        <v>21.429650174279001</v>
      </c>
      <c r="Z17" s="2">
        <v>201.40933109918299</v>
      </c>
      <c r="AA17" s="2">
        <v>21.4360409059333</v>
      </c>
      <c r="AB17" s="2">
        <v>21.439216590558399</v>
      </c>
      <c r="AC17" s="2">
        <v>21.463616149289599</v>
      </c>
      <c r="AD17" s="2">
        <v>21.540854335710499</v>
      </c>
      <c r="AE17" s="2">
        <v>21.556489409037098</v>
      </c>
      <c r="AF17" s="2">
        <v>21.556145366367499</v>
      </c>
      <c r="AG17" s="2">
        <v>21.7163670683431</v>
      </c>
      <c r="AH17" s="2">
        <v>21.6634777615816</v>
      </c>
      <c r="AI17" s="2">
        <v>21.769709804885402</v>
      </c>
      <c r="AJ17" s="2">
        <v>21.868449257026899</v>
      </c>
      <c r="AK17" s="2">
        <v>22.000987472888902</v>
      </c>
      <c r="AL17" s="2">
        <v>21.898217305713001</v>
      </c>
      <c r="AM17" s="2">
        <v>21.956379249053601</v>
      </c>
      <c r="AN17" s="2">
        <v>22.014647213766601</v>
      </c>
      <c r="AO17" s="2">
        <v>21.4154265387725</v>
      </c>
      <c r="AP17" s="2">
        <v>21.430606583470801</v>
      </c>
      <c r="AQ17" s="2">
        <v>21.4062579408841</v>
      </c>
      <c r="AR17" s="2">
        <v>21.380984919994901</v>
      </c>
      <c r="AS17" s="2">
        <v>21.365905192819099</v>
      </c>
      <c r="AT17" s="2">
        <v>21.358082999782901</v>
      </c>
      <c r="AU17" s="2">
        <v>21.3196658720721</v>
      </c>
      <c r="AV17" s="4">
        <v>22.021411143656898</v>
      </c>
      <c r="AW17" s="4">
        <v>196.557329011164</v>
      </c>
      <c r="AX17" s="4">
        <v>23.9445202711196</v>
      </c>
      <c r="AY17" s="4">
        <v>45.064827314308701</v>
      </c>
      <c r="AZ17" s="4">
        <v>30.557743931428199</v>
      </c>
      <c r="BA17" s="4">
        <v>35.1084858000767</v>
      </c>
      <c r="BB17" s="4">
        <v>37.327240716354197</v>
      </c>
      <c r="BC17" s="4">
        <v>33.750157353650501</v>
      </c>
      <c r="BD17" s="4">
        <v>31.700929035860899</v>
      </c>
      <c r="BE17" s="4">
        <v>26.483320484982301</v>
      </c>
      <c r="BF17" s="4">
        <v>52.5663443203144</v>
      </c>
      <c r="BG17" s="4">
        <v>28.413888105801401</v>
      </c>
      <c r="BH17" s="4">
        <v>26.785727546633499</v>
      </c>
      <c r="BI17" s="4">
        <v>36.023176857634503</v>
      </c>
      <c r="BJ17" s="4">
        <v>29.6012156072781</v>
      </c>
      <c r="BK17" s="4">
        <v>33.176597464157098</v>
      </c>
      <c r="BL17" s="4">
        <v>39.271460479241597</v>
      </c>
      <c r="BM17" s="4">
        <v>43.275316437494297</v>
      </c>
      <c r="BN17" s="4">
        <v>27.2700367057307</v>
      </c>
      <c r="BO17" s="4">
        <v>40.2667046457099</v>
      </c>
      <c r="BP17" s="4">
        <v>31.673408708682</v>
      </c>
      <c r="BQ17" s="4">
        <v>50.125013670883803</v>
      </c>
      <c r="BR17" s="4">
        <v>26.968658256319699</v>
      </c>
      <c r="BS17" s="4">
        <v>30.6273036218752</v>
      </c>
      <c r="BT17" s="4">
        <v>25.5368960298463</v>
      </c>
      <c r="BU17" s="4">
        <v>31.050197781668899</v>
      </c>
      <c r="BV17" s="4">
        <v>37.5235025039864</v>
      </c>
      <c r="BW17" s="4">
        <v>30.688309387797801</v>
      </c>
      <c r="BX17" s="4">
        <v>32.152540574014402</v>
      </c>
      <c r="BY17" s="4">
        <v>38.8253933595634</v>
      </c>
      <c r="BZ17" s="4">
        <v>43.694903550258601</v>
      </c>
      <c r="CA17" s="4">
        <v>36.331007490352199</v>
      </c>
      <c r="CB17" s="4">
        <v>30.538868929444501</v>
      </c>
      <c r="CC17" s="4">
        <v>28.158951513210798</v>
      </c>
      <c r="CD17" s="4">
        <v>44.120449953690297</v>
      </c>
      <c r="CE17" s="4">
        <v>33.198912899327198</v>
      </c>
      <c r="CF17" s="4">
        <v>29.763261387467701</v>
      </c>
      <c r="CG17" s="4">
        <v>33.159477538239003</v>
      </c>
      <c r="CH17" s="4">
        <v>33.620422110510603</v>
      </c>
      <c r="CI17" s="4">
        <v>32.0964317363063</v>
      </c>
      <c r="CJ17" s="4">
        <v>33.471222287807301</v>
      </c>
      <c r="CK17" s="4">
        <v>26.653469060366302</v>
      </c>
      <c r="CL17" s="4">
        <v>38.8958196395998</v>
      </c>
      <c r="CM17" s="4">
        <v>37.340257802884302</v>
      </c>
      <c r="CN17" s="4">
        <v>27.8622582677271</v>
      </c>
    </row>
    <row r="18" spans="1:92" ht="14.25" customHeight="1" x14ac:dyDescent="0.25">
      <c r="A18" s="2" t="s">
        <v>43</v>
      </c>
      <c r="B18" s="2">
        <v>23.6462792020039</v>
      </c>
      <c r="C18" s="2">
        <v>201.82690176256</v>
      </c>
      <c r="D18" s="2">
        <v>23.668048372405099</v>
      </c>
      <c r="E18" s="2">
        <v>23.7892180298754</v>
      </c>
      <c r="F18" s="2">
        <v>23.6721805926508</v>
      </c>
      <c r="G18" s="2">
        <v>22.9723574527987</v>
      </c>
      <c r="H18" s="2">
        <v>23.0659573633273</v>
      </c>
      <c r="I18" s="2">
        <v>22.366128938032301</v>
      </c>
      <c r="J18" s="2">
        <v>23.375038972627198</v>
      </c>
      <c r="K18" s="2">
        <v>22.975946994882399</v>
      </c>
      <c r="L18" s="2">
        <v>23.134211531631401</v>
      </c>
      <c r="M18" s="2">
        <v>22.450272744607801</v>
      </c>
      <c r="N18" s="2">
        <v>22.6902874501768</v>
      </c>
      <c r="O18" s="2">
        <v>23.068170677258401</v>
      </c>
      <c r="P18" s="2">
        <v>23.112317675109001</v>
      </c>
      <c r="Q18" s="2">
        <v>23.1071014220887</v>
      </c>
      <c r="R18" s="2">
        <v>23.3546764032012</v>
      </c>
      <c r="S18" s="2">
        <v>23.374596269162801</v>
      </c>
      <c r="T18" s="2">
        <v>23.752438248662301</v>
      </c>
      <c r="U18" s="2">
        <v>22.6516436662255</v>
      </c>
      <c r="V18" s="2">
        <v>22.797178213698899</v>
      </c>
      <c r="W18" s="2">
        <v>22.594379850861401</v>
      </c>
      <c r="X18" s="2">
        <v>22.920786670148001</v>
      </c>
      <c r="Y18" s="2">
        <v>21.821491979427101</v>
      </c>
      <c r="Z18" s="2">
        <v>201.81830495469799</v>
      </c>
      <c r="AA18" s="2">
        <v>21.8261430103381</v>
      </c>
      <c r="AB18" s="2">
        <v>21.823681473942301</v>
      </c>
      <c r="AC18" s="2">
        <v>21.850231386373299</v>
      </c>
      <c r="AD18" s="2">
        <v>22.029420117850201</v>
      </c>
      <c r="AE18" s="2">
        <v>22.0576031263993</v>
      </c>
      <c r="AF18" s="2">
        <v>22.0624402225904</v>
      </c>
      <c r="AG18" s="2">
        <v>22.3917570910954</v>
      </c>
      <c r="AH18" s="2">
        <v>22.332544896102402</v>
      </c>
      <c r="AI18" s="2">
        <v>22.427511142237801</v>
      </c>
      <c r="AJ18" s="2">
        <v>22.503268427544999</v>
      </c>
      <c r="AK18" s="2">
        <v>22.695308502859302</v>
      </c>
      <c r="AL18" s="2">
        <v>22.459826466310702</v>
      </c>
      <c r="AM18" s="2">
        <v>22.447419242805601</v>
      </c>
      <c r="AN18" s="2">
        <v>22.4995331502586</v>
      </c>
      <c r="AO18" s="2">
        <v>21.971099852003</v>
      </c>
      <c r="AP18" s="2">
        <v>21.922352158236802</v>
      </c>
      <c r="AQ18" s="2">
        <v>21.878866819594901</v>
      </c>
      <c r="AR18" s="2">
        <v>21.888791761233701</v>
      </c>
      <c r="AS18" s="2">
        <v>21.906477072446702</v>
      </c>
      <c r="AT18" s="2">
        <v>21.8641701048961</v>
      </c>
      <c r="AU18" s="3">
        <v>21.804537847634801</v>
      </c>
      <c r="AV18" s="4">
        <v>22.189299635282101</v>
      </c>
      <c r="AW18" s="4">
        <v>196.93322505236</v>
      </c>
      <c r="AX18" s="4">
        <v>24.8302304525354</v>
      </c>
      <c r="AY18" s="4">
        <v>46.115049830488303</v>
      </c>
      <c r="AZ18" s="4">
        <v>30.869371967212398</v>
      </c>
      <c r="BA18" s="4">
        <v>34.795999180687403</v>
      </c>
      <c r="BB18" s="4">
        <v>35.760200664692697</v>
      </c>
      <c r="BC18" s="4">
        <v>32.8465282831134</v>
      </c>
      <c r="BD18" s="4">
        <v>33.221425408496899</v>
      </c>
      <c r="BE18" s="4">
        <v>27.388077572662301</v>
      </c>
      <c r="BF18" s="4">
        <v>52.591729849325397</v>
      </c>
      <c r="BG18" s="4">
        <v>28.143472954623601</v>
      </c>
      <c r="BH18" s="4">
        <v>28.1147621003411</v>
      </c>
      <c r="BI18" s="4">
        <v>37.057447302841801</v>
      </c>
      <c r="BJ18" s="4">
        <v>31.220885699087699</v>
      </c>
      <c r="BK18" s="4">
        <v>32.479540967769303</v>
      </c>
      <c r="BL18" s="4">
        <v>39.646059177348</v>
      </c>
      <c r="BM18" s="4">
        <v>43.890754101613602</v>
      </c>
      <c r="BN18" s="4">
        <v>28.036153933642801</v>
      </c>
      <c r="BO18" s="4">
        <v>40.003080115305799</v>
      </c>
      <c r="BP18" s="4">
        <v>31.471020700425299</v>
      </c>
      <c r="BQ18" s="4">
        <v>46.700114546456298</v>
      </c>
      <c r="BR18" s="4">
        <v>27.6257883923737</v>
      </c>
      <c r="BS18" s="4">
        <v>30.8333113112894</v>
      </c>
      <c r="BT18" s="4">
        <v>26.540645009585099</v>
      </c>
      <c r="BU18" s="4">
        <v>31.653430579247001</v>
      </c>
      <c r="BV18" s="4">
        <v>34.914919661946797</v>
      </c>
      <c r="BW18" s="4">
        <v>29.9241003293189</v>
      </c>
      <c r="BX18" s="4">
        <v>33.282671340725599</v>
      </c>
      <c r="BY18" s="4">
        <v>38.513507821279703</v>
      </c>
      <c r="BZ18" s="4">
        <v>46.4310609937408</v>
      </c>
      <c r="CA18" s="4">
        <v>34.745287685460603</v>
      </c>
      <c r="CB18" s="4">
        <v>31.5608373749414</v>
      </c>
      <c r="CC18" s="4">
        <v>28.084644179474001</v>
      </c>
      <c r="CD18" s="4">
        <v>44.514504162529398</v>
      </c>
      <c r="CE18" s="4">
        <v>35.741742675068899</v>
      </c>
      <c r="CF18" s="4">
        <v>32.438994262533697</v>
      </c>
      <c r="CG18" s="4">
        <v>36.044960728987498</v>
      </c>
      <c r="CH18" s="4">
        <v>30.972839746946601</v>
      </c>
      <c r="CI18" s="4">
        <v>32.356830504729203</v>
      </c>
      <c r="CJ18" s="4">
        <v>34.237118282712999</v>
      </c>
      <c r="CK18" s="4">
        <v>29.442588957299801</v>
      </c>
      <c r="CL18" s="4">
        <v>38.523094184966503</v>
      </c>
      <c r="CM18" s="4">
        <v>39.403926176972597</v>
      </c>
      <c r="CN18" s="4">
        <v>27.992412272302602</v>
      </c>
    </row>
    <row r="19" spans="1:92" ht="14.25" customHeight="1" x14ac:dyDescent="0.25">
      <c r="A19" s="2" t="s">
        <v>44</v>
      </c>
      <c r="B19" s="2">
        <v>23.8320817285692</v>
      </c>
      <c r="C19" s="2">
        <v>202.56238030178801</v>
      </c>
      <c r="D19" s="2">
        <v>23.798245011373101</v>
      </c>
      <c r="E19" s="2">
        <v>23.407928602655499</v>
      </c>
      <c r="F19" s="2">
        <v>23.310268205079598</v>
      </c>
      <c r="G19" s="2">
        <v>23.6318308000345</v>
      </c>
      <c r="H19" s="2">
        <v>23.539074116936298</v>
      </c>
      <c r="I19" s="2">
        <v>23.2447828886929</v>
      </c>
      <c r="J19" s="2">
        <v>22.851801954682099</v>
      </c>
      <c r="K19" s="2">
        <v>23.2519636898129</v>
      </c>
      <c r="L19" s="2">
        <v>23.482947805607999</v>
      </c>
      <c r="M19" s="2">
        <v>23.280075153181901</v>
      </c>
      <c r="N19" s="2">
        <v>23.643327767796801</v>
      </c>
      <c r="O19" s="2">
        <v>23.8336995445238</v>
      </c>
      <c r="P19" s="2">
        <v>23.458156310172502</v>
      </c>
      <c r="Q19" s="2">
        <v>23.587361597572301</v>
      </c>
      <c r="R19" s="2">
        <v>22.939408551030201</v>
      </c>
      <c r="S19" s="2">
        <v>22.527508843005201</v>
      </c>
      <c r="T19" s="2">
        <v>22.481642330082199</v>
      </c>
      <c r="U19" s="2">
        <v>22.709209651835302</v>
      </c>
      <c r="V19" s="2">
        <v>21.957336033469598</v>
      </c>
      <c r="W19" s="2">
        <v>22.551359727286599</v>
      </c>
      <c r="X19" s="2">
        <v>23.080510718604</v>
      </c>
      <c r="Y19" s="2">
        <v>22.201567029530899</v>
      </c>
      <c r="Z19" s="2">
        <v>202.56073163412199</v>
      </c>
      <c r="AA19" s="2">
        <v>22.204630006605999</v>
      </c>
      <c r="AB19" s="2">
        <v>22.198169444083199</v>
      </c>
      <c r="AC19" s="2">
        <v>22.225543257782402</v>
      </c>
      <c r="AD19" s="2">
        <v>22.531799340446401</v>
      </c>
      <c r="AE19" s="2">
        <v>22.477633825398001</v>
      </c>
      <c r="AF19" s="2">
        <v>22.5497103864918</v>
      </c>
      <c r="AG19" s="2">
        <v>22.845818600421399</v>
      </c>
      <c r="AH19" s="2">
        <v>22.756086741195599</v>
      </c>
      <c r="AI19" s="2">
        <v>22.786094658499898</v>
      </c>
      <c r="AJ19" s="2">
        <v>22.950057266908502</v>
      </c>
      <c r="AK19" s="2">
        <v>23.013346198613501</v>
      </c>
      <c r="AL19" s="2">
        <v>22.779169786392401</v>
      </c>
      <c r="AM19" s="2">
        <v>22.6497368893308</v>
      </c>
      <c r="AN19" s="2">
        <v>22.7589213129176</v>
      </c>
      <c r="AO19" s="2">
        <v>22.185927141612598</v>
      </c>
      <c r="AP19" s="2">
        <v>22.135075481165501</v>
      </c>
      <c r="AQ19" s="2">
        <v>22.0565367998821</v>
      </c>
      <c r="AR19" s="2">
        <v>22.0860978191971</v>
      </c>
      <c r="AS19" s="2">
        <v>22.0749438585534</v>
      </c>
      <c r="AT19" s="2">
        <v>22.009049470581498</v>
      </c>
      <c r="AU19" s="3">
        <v>21.953822799836399</v>
      </c>
      <c r="AV19" s="4">
        <v>22.599467951857701</v>
      </c>
      <c r="AW19" s="4">
        <v>198.16303445816899</v>
      </c>
      <c r="AX19" s="4">
        <v>24.384275948766199</v>
      </c>
      <c r="AY19" s="4">
        <v>43.013095304242398</v>
      </c>
      <c r="AZ19" s="4">
        <v>30.573220299685801</v>
      </c>
      <c r="BA19" s="4">
        <v>35.190293123700698</v>
      </c>
      <c r="BB19" s="4">
        <v>36.460885529177801</v>
      </c>
      <c r="BC19" s="4">
        <v>34.336663350430399</v>
      </c>
      <c r="BD19" s="4">
        <v>30.5593599764963</v>
      </c>
      <c r="BE19" s="4">
        <v>27.429120533830201</v>
      </c>
      <c r="BF19" s="4">
        <v>53.171621754909303</v>
      </c>
      <c r="BG19" s="4">
        <v>28.030202725793998</v>
      </c>
      <c r="BH19" s="4">
        <v>29.224345328784999</v>
      </c>
      <c r="BI19" s="4">
        <v>36.370599480815599</v>
      </c>
      <c r="BJ19" s="4">
        <v>32.349981720807598</v>
      </c>
      <c r="BK19" s="4">
        <v>32.3613851659114</v>
      </c>
      <c r="BL19" s="4">
        <v>39.055757549200599</v>
      </c>
      <c r="BM19" s="4">
        <v>44.473322528930403</v>
      </c>
      <c r="BN19" s="4">
        <v>29.559005735512301</v>
      </c>
      <c r="BO19" s="4">
        <v>41.2953375310057</v>
      </c>
      <c r="BP19" s="4">
        <v>31.836986916409799</v>
      </c>
      <c r="BQ19" s="4">
        <v>44.637286892589003</v>
      </c>
      <c r="BR19" s="4">
        <v>27.915797441753199</v>
      </c>
      <c r="BS19" s="4">
        <v>31.931733800597399</v>
      </c>
      <c r="BT19" s="4">
        <v>26.162030852342198</v>
      </c>
      <c r="BU19" s="4">
        <v>30.7917857656759</v>
      </c>
      <c r="BV19" s="4">
        <v>37.123927962217401</v>
      </c>
      <c r="BW19" s="4">
        <v>32.1822831568469</v>
      </c>
      <c r="BX19" s="4">
        <v>33.005370688300097</v>
      </c>
      <c r="BY19" s="4">
        <v>39.140213890106203</v>
      </c>
      <c r="BZ19" s="4">
        <v>52.412251219788203</v>
      </c>
      <c r="CA19" s="4">
        <v>34.0673544342445</v>
      </c>
      <c r="CB19" s="4">
        <v>31.636571268261999</v>
      </c>
      <c r="CC19" s="4">
        <v>30.246090203964499</v>
      </c>
      <c r="CD19" s="4">
        <v>46.595266974104803</v>
      </c>
      <c r="CE19" s="4">
        <v>35.387871287379902</v>
      </c>
      <c r="CF19" s="4">
        <v>33.131012679986</v>
      </c>
      <c r="CG19" s="4">
        <v>34.383812585264103</v>
      </c>
      <c r="CH19" s="4">
        <v>35.040307569788197</v>
      </c>
      <c r="CI19" s="4">
        <v>33.770545909550599</v>
      </c>
      <c r="CJ19" s="4">
        <v>35.252613200516997</v>
      </c>
      <c r="CK19" s="4">
        <v>30.065071212089901</v>
      </c>
      <c r="CL19" s="4">
        <v>37.952713853919498</v>
      </c>
      <c r="CM19" s="4">
        <v>41.858920227252398</v>
      </c>
      <c r="CN19" s="4">
        <v>30.250886109753001</v>
      </c>
    </row>
    <row r="20" spans="1:92" ht="14.25" customHeight="1" x14ac:dyDescent="0.25">
      <c r="A20" s="2" t="s">
        <v>45</v>
      </c>
      <c r="B20" s="2">
        <v>24.289756123131099</v>
      </c>
      <c r="C20" s="2">
        <v>203.13954125172501</v>
      </c>
      <c r="D20" s="2">
        <v>23.771453118027001</v>
      </c>
      <c r="E20" s="2">
        <v>23.7943680458492</v>
      </c>
      <c r="F20" s="2">
        <v>23.094801739217999</v>
      </c>
      <c r="G20" s="2">
        <v>23.8151083207051</v>
      </c>
      <c r="H20" s="2">
        <v>24.051711806432401</v>
      </c>
      <c r="I20" s="2">
        <v>23.327868494877499</v>
      </c>
      <c r="J20" s="2">
        <v>23.390025392801999</v>
      </c>
      <c r="K20" s="2">
        <v>23.7789034425622</v>
      </c>
      <c r="L20" s="2">
        <v>24.013418588197901</v>
      </c>
      <c r="M20" s="2">
        <v>22.866659539995698</v>
      </c>
      <c r="N20" s="2">
        <v>23.2563815939276</v>
      </c>
      <c r="O20" s="2">
        <v>24.054463182939202</v>
      </c>
      <c r="P20" s="2">
        <v>23.369916366982899</v>
      </c>
      <c r="Q20" s="2">
        <v>23.261902055118401</v>
      </c>
      <c r="R20" s="2">
        <v>23.904357598586</v>
      </c>
      <c r="S20" s="2">
        <v>22.7777322978888</v>
      </c>
      <c r="T20" s="2">
        <v>22.565108214178402</v>
      </c>
      <c r="U20" s="2">
        <v>22.392494934995501</v>
      </c>
      <c r="V20" s="2">
        <v>22.5490852721904</v>
      </c>
      <c r="W20" s="2">
        <v>23.0879369311677</v>
      </c>
      <c r="X20" s="2">
        <v>23.067582896475798</v>
      </c>
      <c r="Y20" s="2">
        <v>22.441873859249501</v>
      </c>
      <c r="Z20" s="2">
        <v>203.16857608722299</v>
      </c>
      <c r="AA20" s="2">
        <v>22.444846223145799</v>
      </c>
      <c r="AB20" s="2">
        <v>22.440011645944999</v>
      </c>
      <c r="AC20" s="2">
        <v>22.475350359874401</v>
      </c>
      <c r="AD20" s="2">
        <v>22.830522421164499</v>
      </c>
      <c r="AE20" s="2">
        <v>22.812321313387098</v>
      </c>
      <c r="AF20" s="2">
        <v>22.857386589127302</v>
      </c>
      <c r="AG20" s="2">
        <v>23.084264705068801</v>
      </c>
      <c r="AH20" s="2">
        <v>23.054068504422599</v>
      </c>
      <c r="AI20" s="2">
        <v>23.1195992171839</v>
      </c>
      <c r="AJ20" s="2">
        <v>23.174703901156601</v>
      </c>
      <c r="AK20" s="2">
        <v>23.1035404755388</v>
      </c>
      <c r="AL20" s="2">
        <v>22.9447026095194</v>
      </c>
      <c r="AM20" s="2">
        <v>22.847162881258999</v>
      </c>
      <c r="AN20" s="2">
        <v>22.827020663794698</v>
      </c>
      <c r="AO20" s="2">
        <v>22.324304822270101</v>
      </c>
      <c r="AP20" s="2">
        <v>22.263040069818199</v>
      </c>
      <c r="AQ20" s="2">
        <v>22.222501849806001</v>
      </c>
      <c r="AR20" s="2">
        <v>22.2558397379822</v>
      </c>
      <c r="AS20" s="2">
        <v>22.242208962525499</v>
      </c>
      <c r="AT20" s="2">
        <v>22.1481903310181</v>
      </c>
      <c r="AU20" s="3">
        <v>22.065430529523699</v>
      </c>
      <c r="AV20" s="4">
        <v>22.749761854188002</v>
      </c>
      <c r="AW20" s="4">
        <v>198.919086386136</v>
      </c>
      <c r="AX20" s="4">
        <v>25.257686223699501</v>
      </c>
      <c r="AY20" s="4">
        <v>44.306239142481097</v>
      </c>
      <c r="AZ20" s="4">
        <v>31.5902473690753</v>
      </c>
      <c r="BA20" s="4">
        <v>35.282728911880199</v>
      </c>
      <c r="BB20" s="4">
        <v>38.054940366767298</v>
      </c>
      <c r="BC20" s="4">
        <v>34.7523586702548</v>
      </c>
      <c r="BD20" s="4">
        <v>30.870808332704399</v>
      </c>
      <c r="BE20" s="4">
        <v>27.626417811203702</v>
      </c>
      <c r="BF20" s="4">
        <v>52.498267751507001</v>
      </c>
      <c r="BG20" s="4">
        <v>28.079681274027301</v>
      </c>
      <c r="BH20" s="4">
        <v>28.4706510415979</v>
      </c>
      <c r="BI20" s="4">
        <v>35.593125748408198</v>
      </c>
      <c r="BJ20" s="4">
        <v>32.9358331979479</v>
      </c>
      <c r="BK20" s="4">
        <v>33.0441479966752</v>
      </c>
      <c r="BL20" s="4">
        <v>40.7892373148524</v>
      </c>
      <c r="BM20" s="4">
        <v>43.960293505166902</v>
      </c>
      <c r="BN20" s="4">
        <v>30.235641443634599</v>
      </c>
      <c r="BO20" s="4">
        <v>41.623465090164302</v>
      </c>
      <c r="BP20" s="4">
        <v>31.591345376396699</v>
      </c>
      <c r="BQ20" s="4">
        <v>43.271719755954798</v>
      </c>
      <c r="BR20" s="4">
        <v>27.728956276881298</v>
      </c>
      <c r="BS20" s="4">
        <v>32.383363013602001</v>
      </c>
      <c r="BT20" s="4">
        <v>26.664342802493699</v>
      </c>
      <c r="BU20" s="4">
        <v>32.597443288668202</v>
      </c>
      <c r="BV20" s="4">
        <v>37.505700288263803</v>
      </c>
      <c r="BW20" s="4">
        <v>34.373130656239702</v>
      </c>
      <c r="BX20" s="4">
        <v>36.953265277204999</v>
      </c>
      <c r="BY20" s="4">
        <v>42.667186736906999</v>
      </c>
      <c r="BZ20" s="4">
        <v>50.444899491905701</v>
      </c>
      <c r="CA20" s="4">
        <v>35.6826460490892</v>
      </c>
      <c r="CB20" s="4">
        <v>28.8219625760564</v>
      </c>
      <c r="CC20" s="4">
        <v>28.864071513066701</v>
      </c>
      <c r="CD20" s="4">
        <v>46.316935918897798</v>
      </c>
      <c r="CE20" s="4">
        <v>38.004672275967202</v>
      </c>
      <c r="CF20" s="4">
        <v>33.917863472655498</v>
      </c>
      <c r="CG20" s="4">
        <v>36.137016634299002</v>
      </c>
      <c r="CH20" s="4">
        <v>34.401507135997903</v>
      </c>
      <c r="CI20" s="4">
        <v>27.231210926174199</v>
      </c>
      <c r="CJ20" s="4">
        <v>36.409528906114403</v>
      </c>
      <c r="CK20" s="4">
        <v>28.9441802848295</v>
      </c>
      <c r="CL20" s="4">
        <v>37.951239041002403</v>
      </c>
      <c r="CM20" s="4">
        <v>41.2827052918067</v>
      </c>
      <c r="CN20" s="4">
        <v>31.190820571907999</v>
      </c>
    </row>
    <row r="21" spans="1:92" ht="14.25" customHeight="1" x14ac:dyDescent="0.25">
      <c r="A21" s="2" t="s">
        <v>46</v>
      </c>
      <c r="B21" s="2">
        <v>24.531034621935898</v>
      </c>
      <c r="C21" s="2">
        <v>203.840003846792</v>
      </c>
      <c r="D21" s="2">
        <v>24.471811342867099</v>
      </c>
      <c r="E21" s="2">
        <v>24.287633075162798</v>
      </c>
      <c r="F21" s="2">
        <v>23.9790227465583</v>
      </c>
      <c r="G21" s="2">
        <v>24.1250484237707</v>
      </c>
      <c r="H21" s="2">
        <v>23.8600013820509</v>
      </c>
      <c r="I21" s="2">
        <v>24.298558838971299</v>
      </c>
      <c r="J21" s="2">
        <v>23.790564983198198</v>
      </c>
      <c r="K21" s="2">
        <v>23.971324082350598</v>
      </c>
      <c r="L21" s="2">
        <v>23.803648320325301</v>
      </c>
      <c r="M21" s="2">
        <v>23.759442764974299</v>
      </c>
      <c r="N21" s="2">
        <v>24.382952260981501</v>
      </c>
      <c r="O21" s="2">
        <v>23.964423836336799</v>
      </c>
      <c r="P21" s="2">
        <v>24.2641190796332</v>
      </c>
      <c r="Q21" s="2">
        <v>24.0025971292891</v>
      </c>
      <c r="R21" s="2">
        <v>23.338332310121899</v>
      </c>
      <c r="S21" s="2">
        <v>23.9000579077235</v>
      </c>
      <c r="T21" s="2">
        <v>23.570388592892801</v>
      </c>
      <c r="U21" s="2">
        <v>23.646575003575101</v>
      </c>
      <c r="V21" s="2">
        <v>23.511732186729098</v>
      </c>
      <c r="W21" s="2">
        <v>23.333400735540401</v>
      </c>
      <c r="X21" s="2">
        <v>23.780482549633199</v>
      </c>
      <c r="Y21" s="2">
        <v>22.689996783327899</v>
      </c>
      <c r="Z21" s="2">
        <v>203.716386947627</v>
      </c>
      <c r="AA21" s="2">
        <v>22.698644994759</v>
      </c>
      <c r="AB21" s="2">
        <v>22.692854459005499</v>
      </c>
      <c r="AC21" s="2">
        <v>22.7243941204766</v>
      </c>
      <c r="AD21" s="2">
        <v>23.0947187994506</v>
      </c>
      <c r="AE21" s="2">
        <v>23.036990837878101</v>
      </c>
      <c r="AF21" s="2">
        <v>23.057800974399498</v>
      </c>
      <c r="AG21" s="2">
        <v>23.222317431015799</v>
      </c>
      <c r="AH21" s="2">
        <v>23.180046359037402</v>
      </c>
      <c r="AI21" s="2">
        <v>23.168225558786201</v>
      </c>
      <c r="AJ21" s="2">
        <v>23.221530779278599</v>
      </c>
      <c r="AK21" s="2">
        <v>23.245784942098801</v>
      </c>
      <c r="AL21" s="2">
        <v>23.154072047099401</v>
      </c>
      <c r="AM21" s="2">
        <v>23.090224479872798</v>
      </c>
      <c r="AN21" s="2">
        <v>22.961952947895298</v>
      </c>
      <c r="AO21" s="2">
        <v>22.458976242755401</v>
      </c>
      <c r="AP21" s="2">
        <v>22.428830182593099</v>
      </c>
      <c r="AQ21" s="2">
        <v>22.433156411232101</v>
      </c>
      <c r="AR21" s="2">
        <v>22.454502263963601</v>
      </c>
      <c r="AS21" s="2">
        <v>22.402544257309899</v>
      </c>
      <c r="AT21" s="2">
        <v>22.390115342828899</v>
      </c>
      <c r="AU21" s="3">
        <v>22.312997262055902</v>
      </c>
      <c r="AV21" s="4">
        <v>23.178647844669499</v>
      </c>
      <c r="AW21" s="4">
        <v>199.47842615326701</v>
      </c>
      <c r="AX21" s="4">
        <v>26.194073598653102</v>
      </c>
      <c r="AY21" s="4">
        <v>44.961343637295698</v>
      </c>
      <c r="AZ21" s="4">
        <v>31.562564046454099</v>
      </c>
      <c r="BA21" s="4">
        <v>35.922007772570097</v>
      </c>
      <c r="BB21" s="4">
        <v>39.754095710991201</v>
      </c>
      <c r="BC21" s="4">
        <v>35.897492362237898</v>
      </c>
      <c r="BD21" s="4">
        <v>31.8736665392471</v>
      </c>
      <c r="BE21" s="4">
        <v>28.0821358012908</v>
      </c>
      <c r="BF21" s="4">
        <v>53.693821883411999</v>
      </c>
      <c r="BG21" s="4">
        <v>28.518988243736299</v>
      </c>
      <c r="BH21" s="4">
        <v>29.565419944427401</v>
      </c>
      <c r="BI21" s="4">
        <v>36.4692185233408</v>
      </c>
      <c r="BJ21" s="4">
        <v>31.312893473674201</v>
      </c>
      <c r="BK21" s="4">
        <v>33.229640232521803</v>
      </c>
      <c r="BL21" s="4">
        <v>41.166668020508098</v>
      </c>
      <c r="BM21" s="4">
        <v>43.881043117933601</v>
      </c>
      <c r="BN21" s="4">
        <v>31.049737529492599</v>
      </c>
      <c r="BO21" s="4">
        <v>43.564681506158898</v>
      </c>
      <c r="BP21" s="4">
        <v>31.868592076935901</v>
      </c>
      <c r="BQ21" s="4">
        <v>44.730844931999599</v>
      </c>
      <c r="BR21" s="4">
        <v>27.9838416785047</v>
      </c>
      <c r="BS21" s="4">
        <v>34.356004758664199</v>
      </c>
      <c r="BT21" s="4">
        <v>26.9500998279998</v>
      </c>
      <c r="BU21" s="4">
        <v>33.411185877485998</v>
      </c>
      <c r="BV21" s="4">
        <v>38.458282314137698</v>
      </c>
      <c r="BW21" s="4">
        <v>35.109988531026403</v>
      </c>
      <c r="BX21" s="4">
        <v>36.298494454439201</v>
      </c>
      <c r="BY21" s="4">
        <v>43.231778101313402</v>
      </c>
      <c r="BZ21" s="4">
        <v>51.768048792107898</v>
      </c>
      <c r="CA21" s="4">
        <v>36.564670424901202</v>
      </c>
      <c r="CB21" s="4">
        <v>32.484827955660599</v>
      </c>
      <c r="CC21" s="4">
        <v>28.5466937468147</v>
      </c>
      <c r="CD21" s="4">
        <v>44.799199988625801</v>
      </c>
      <c r="CE21" s="4">
        <v>38.137140824872198</v>
      </c>
      <c r="CF21" s="4">
        <v>34.155010305824703</v>
      </c>
      <c r="CG21" s="4">
        <v>36.868357799743698</v>
      </c>
      <c r="CH21" s="4">
        <v>38.869780999096903</v>
      </c>
      <c r="CI21" s="4">
        <v>33.4776822833689</v>
      </c>
      <c r="CJ21" s="4">
        <v>33.363565321630098</v>
      </c>
      <c r="CK21" s="4">
        <v>28.560596421983298</v>
      </c>
      <c r="CL21" s="4">
        <v>40.466948388457098</v>
      </c>
      <c r="CM21" s="4">
        <v>44.577609079603199</v>
      </c>
      <c r="CN21" s="4">
        <v>33.053133038956503</v>
      </c>
    </row>
    <row r="22" spans="1:92" ht="14.25" customHeight="1" x14ac:dyDescent="0.25">
      <c r="A22" s="2" t="s">
        <v>47</v>
      </c>
      <c r="B22" s="2">
        <v>24.643101287433499</v>
      </c>
      <c r="C22" s="2">
        <v>204.25796357867799</v>
      </c>
      <c r="D22" s="2">
        <v>24.334513802024599</v>
      </c>
      <c r="E22" s="2">
        <v>24.140865338602499</v>
      </c>
      <c r="F22" s="2">
        <v>23.8442874712606</v>
      </c>
      <c r="G22" s="2">
        <v>24.317166936117399</v>
      </c>
      <c r="H22" s="2">
        <v>23.805777994518898</v>
      </c>
      <c r="I22" s="2">
        <v>24.1128055809559</v>
      </c>
      <c r="J22" s="2">
        <v>24.260104209343702</v>
      </c>
      <c r="K22" s="2">
        <v>24.736144984161101</v>
      </c>
      <c r="L22" s="2">
        <v>24.6341048382256</v>
      </c>
      <c r="M22" s="2">
        <v>24.654171769909102</v>
      </c>
      <c r="N22" s="2">
        <v>24.2961943516056</v>
      </c>
      <c r="O22" s="2">
        <v>23.530441832008201</v>
      </c>
      <c r="P22" s="2">
        <v>23.3532902449071</v>
      </c>
      <c r="Q22" s="2">
        <v>23.7083646211101</v>
      </c>
      <c r="R22" s="2">
        <v>24.347369489475401</v>
      </c>
      <c r="S22" s="2">
        <v>24.563448183584502</v>
      </c>
      <c r="T22" s="2">
        <v>24.3920558485115</v>
      </c>
      <c r="U22" s="2">
        <v>24.3427310806908</v>
      </c>
      <c r="V22" s="2">
        <v>24.089706366365998</v>
      </c>
      <c r="W22" s="2">
        <v>24.0383849524905</v>
      </c>
      <c r="X22" s="2">
        <v>23.552999751673301</v>
      </c>
      <c r="Y22" s="2">
        <v>22.957525751113199</v>
      </c>
      <c r="Z22" s="2">
        <v>204.219627248004</v>
      </c>
      <c r="AA22" s="2">
        <v>22.961641634736701</v>
      </c>
      <c r="AB22" s="2">
        <v>22.9631862025694</v>
      </c>
      <c r="AC22" s="2">
        <v>22.9976699683655</v>
      </c>
      <c r="AD22" s="2">
        <v>23.461389825488801</v>
      </c>
      <c r="AE22" s="2">
        <v>23.288875314563199</v>
      </c>
      <c r="AF22" s="2">
        <v>23.3742903731006</v>
      </c>
      <c r="AG22" s="2">
        <v>23.474282765907098</v>
      </c>
      <c r="AH22" s="2">
        <v>23.420054542177201</v>
      </c>
      <c r="AI22" s="2">
        <v>23.409240439374301</v>
      </c>
      <c r="AJ22" s="2">
        <v>23.4746203394788</v>
      </c>
      <c r="AK22" s="2">
        <v>23.399312992648198</v>
      </c>
      <c r="AL22" s="2">
        <v>23.400557982751899</v>
      </c>
      <c r="AM22" s="2">
        <v>23.334188679299199</v>
      </c>
      <c r="AN22" s="2">
        <v>23.258042364996999</v>
      </c>
      <c r="AO22" s="2">
        <v>22.727224995223398</v>
      </c>
      <c r="AP22" s="2">
        <v>22.660311026971801</v>
      </c>
      <c r="AQ22" s="2">
        <v>22.661565725408501</v>
      </c>
      <c r="AR22" s="2">
        <v>22.664463382793699</v>
      </c>
      <c r="AS22" s="2">
        <v>22.619705911867801</v>
      </c>
      <c r="AT22" s="2">
        <v>22.631124039736001</v>
      </c>
      <c r="AU22" s="3">
        <v>22.571214638029598</v>
      </c>
      <c r="AV22" s="4">
        <v>23.018501877005001</v>
      </c>
      <c r="AW22" s="4">
        <v>200.24829010257099</v>
      </c>
      <c r="AX22" s="4">
        <v>28.1064711754351</v>
      </c>
      <c r="AY22" s="4">
        <v>44.197703055807303</v>
      </c>
      <c r="AZ22" s="4">
        <v>32.048465472448299</v>
      </c>
      <c r="BA22" s="4">
        <v>35.6212192811156</v>
      </c>
      <c r="BB22" s="4">
        <v>40.040641097056401</v>
      </c>
      <c r="BC22" s="4">
        <v>36.359825407439097</v>
      </c>
      <c r="BD22" s="4">
        <v>30.912236679576498</v>
      </c>
      <c r="BE22" s="4">
        <v>26.882401590179501</v>
      </c>
      <c r="BF22" s="4">
        <v>52.715232917024302</v>
      </c>
      <c r="BG22" s="4">
        <v>29.1413995224807</v>
      </c>
      <c r="BH22" s="4">
        <v>31.2812001670233</v>
      </c>
      <c r="BI22" s="4">
        <v>35.287062601277199</v>
      </c>
      <c r="BJ22" s="4">
        <v>29.8626364113926</v>
      </c>
      <c r="BK22" s="4">
        <v>33.132306467642003</v>
      </c>
      <c r="BL22" s="4">
        <v>40.948354966378297</v>
      </c>
      <c r="BM22" s="4">
        <v>41.6906934256033</v>
      </c>
      <c r="BN22" s="4">
        <v>31.519242537976801</v>
      </c>
      <c r="BO22" s="4">
        <v>42.124971729826001</v>
      </c>
      <c r="BP22" s="4">
        <v>31.389772088756501</v>
      </c>
      <c r="BQ22" s="4">
        <v>45.327858951407102</v>
      </c>
      <c r="BR22" s="4">
        <v>28.616521966281798</v>
      </c>
      <c r="BS22" s="4">
        <v>34.281127680351503</v>
      </c>
      <c r="BT22" s="4">
        <v>29.197962372978498</v>
      </c>
      <c r="BU22" s="4">
        <v>33.804268989609398</v>
      </c>
      <c r="BV22" s="4">
        <v>38.093792854530697</v>
      </c>
      <c r="BW22" s="4">
        <v>35.012665802432899</v>
      </c>
      <c r="BX22" s="4">
        <v>37.586040975679403</v>
      </c>
      <c r="BY22" s="4">
        <v>41.7362157192903</v>
      </c>
      <c r="BZ22" s="4">
        <v>53.6134171707196</v>
      </c>
      <c r="CA22" s="4">
        <v>40.555996475739398</v>
      </c>
      <c r="CB22" s="4">
        <v>29.864156594829399</v>
      </c>
      <c r="CC22" s="4">
        <v>30.237375946003201</v>
      </c>
      <c r="CD22" s="4">
        <v>47.360686698752602</v>
      </c>
      <c r="CE22" s="4">
        <v>37.657285698835203</v>
      </c>
      <c r="CF22" s="4">
        <v>35.5502098834693</v>
      </c>
      <c r="CG22" s="4">
        <v>39.305227903130003</v>
      </c>
      <c r="CH22" s="4">
        <v>41.181858519807498</v>
      </c>
      <c r="CI22" s="4">
        <v>33.638490595773597</v>
      </c>
      <c r="CJ22" s="4">
        <v>35.754744053000998</v>
      </c>
      <c r="CK22" s="4">
        <v>30.163021468735799</v>
      </c>
      <c r="CL22" s="4">
        <v>41.536684127867197</v>
      </c>
      <c r="CM22" s="4">
        <v>46.0343369047824</v>
      </c>
      <c r="CN22" s="4">
        <v>30.819912207366901</v>
      </c>
    </row>
    <row r="23" spans="1:92" ht="14.25" customHeight="1" x14ac:dyDescent="0.3">
      <c r="A23" s="2" t="s">
        <v>48</v>
      </c>
      <c r="B23" s="2">
        <v>1.4502846220730401</v>
      </c>
      <c r="C23" s="2">
        <v>1.3832987503191501</v>
      </c>
      <c r="D23" s="2">
        <v>1.44668250916385</v>
      </c>
      <c r="E23" s="2">
        <v>1.45895633551433</v>
      </c>
      <c r="F23" s="2">
        <v>1.43990204918681</v>
      </c>
      <c r="G23" s="2">
        <v>1.4202156997708899</v>
      </c>
      <c r="H23" s="2">
        <v>1.4282513775674699</v>
      </c>
      <c r="I23" s="2">
        <v>1.4443418003084301</v>
      </c>
      <c r="J23" s="2">
        <v>1.4154346351418601</v>
      </c>
      <c r="K23" s="2">
        <v>1.42174220375258</v>
      </c>
      <c r="L23" s="2">
        <v>1.4226672399740099</v>
      </c>
      <c r="M23" s="2">
        <v>1.43306498858528</v>
      </c>
      <c r="N23" s="2">
        <v>1.42904322256196</v>
      </c>
      <c r="O23" s="2">
        <v>1.45810211160985</v>
      </c>
      <c r="P23" s="2">
        <v>1.4713314126801</v>
      </c>
      <c r="Q23" s="2">
        <v>1.4255154453868599</v>
      </c>
      <c r="R23" s="2">
        <v>1.43225343924571</v>
      </c>
      <c r="S23" s="2">
        <v>1.4373953597595299</v>
      </c>
      <c r="T23" s="2">
        <v>1.4427981054705199</v>
      </c>
      <c r="U23" s="2">
        <v>1.4376266967798501</v>
      </c>
      <c r="V23" s="2">
        <v>1.4075456972917</v>
      </c>
      <c r="W23" s="2">
        <v>1.4179164802066999</v>
      </c>
      <c r="X23" s="2">
        <v>1.4318227235043399</v>
      </c>
      <c r="Y23" s="2">
        <v>1.3852524130094801</v>
      </c>
      <c r="Z23" s="2">
        <v>1.37932046455011</v>
      </c>
      <c r="AA23" s="2">
        <v>1.3856192423406799</v>
      </c>
      <c r="AB23" s="2">
        <v>1.3856413930501199</v>
      </c>
      <c r="AC23" s="2">
        <v>1.3857276880338201</v>
      </c>
      <c r="AD23" s="2">
        <v>1.3853472240468301</v>
      </c>
      <c r="AE23" s="2">
        <v>1.3857635245358799</v>
      </c>
      <c r="AF23" s="2">
        <v>1.38545352798527</v>
      </c>
      <c r="AG23" s="2">
        <v>1.3857221412921099</v>
      </c>
      <c r="AH23" s="2">
        <v>1.3854315629685701</v>
      </c>
      <c r="AI23" s="2">
        <v>1.3852724826768399</v>
      </c>
      <c r="AJ23" s="2">
        <v>1.3854766451071201</v>
      </c>
      <c r="AK23" s="2">
        <v>1.3855931141322599</v>
      </c>
      <c r="AL23" s="2">
        <v>1.38483589149117</v>
      </c>
      <c r="AM23" s="2">
        <v>1.3846919427092701</v>
      </c>
      <c r="AN23" s="2">
        <v>1.3850786358390099</v>
      </c>
      <c r="AO23" s="2">
        <v>1.38454994850511</v>
      </c>
      <c r="AP23" s="2">
        <v>1.38587953185464</v>
      </c>
      <c r="AQ23" s="2">
        <v>1.3847618653281699</v>
      </c>
      <c r="AR23" s="2">
        <v>1.38549449048353</v>
      </c>
      <c r="AS23" s="2">
        <v>1.3856646265961601</v>
      </c>
      <c r="AT23" s="2">
        <v>1.3861038371347001</v>
      </c>
      <c r="AU23" s="2">
        <v>1.38497244810286</v>
      </c>
      <c r="AV23" s="4">
        <v>1.37733686995347</v>
      </c>
      <c r="AW23" s="4">
        <v>1.37843870325064</v>
      </c>
      <c r="AX23" s="4">
        <v>1.37948158620116</v>
      </c>
      <c r="AY23" s="4">
        <v>1.36433141769317</v>
      </c>
      <c r="AZ23" s="4">
        <v>1.37149532169957</v>
      </c>
      <c r="BA23" s="4">
        <v>1.42092189446719</v>
      </c>
      <c r="BB23" s="4">
        <v>1.4135900272017301</v>
      </c>
      <c r="BC23" s="4">
        <v>1.41793185819775</v>
      </c>
      <c r="BD23" s="4">
        <v>1.40938430362193</v>
      </c>
      <c r="BE23" s="4">
        <v>1.3732992571540401</v>
      </c>
      <c r="BF23" s="4">
        <v>1.4118841008966101</v>
      </c>
      <c r="BG23" s="4">
        <v>1.3631364634769401</v>
      </c>
      <c r="BH23" s="4">
        <v>1.4112110928195001</v>
      </c>
      <c r="BI23" s="4">
        <v>1.39932269249909</v>
      </c>
      <c r="BJ23" s="4">
        <v>1.3815039777392999</v>
      </c>
      <c r="BK23" s="4">
        <v>1.4007362520208</v>
      </c>
      <c r="BL23" s="4">
        <v>1.36521273852376</v>
      </c>
      <c r="BM23" s="4">
        <v>1.38667616344828</v>
      </c>
      <c r="BN23" s="4">
        <v>1.3754179033665399</v>
      </c>
      <c r="BO23" s="4">
        <v>1.3634177764508899</v>
      </c>
      <c r="BP23" s="4">
        <v>1.36857137490517</v>
      </c>
      <c r="BQ23" s="5">
        <v>1.3589101502429</v>
      </c>
      <c r="BR23" s="4">
        <v>1.45782776877071</v>
      </c>
      <c r="BS23" s="4">
        <v>1.3778413239285201</v>
      </c>
      <c r="BT23" s="4">
        <v>1.39735494304395</v>
      </c>
      <c r="BU23" s="4">
        <v>1.3874739257312201</v>
      </c>
      <c r="BV23" s="4">
        <v>1.3875512081689301</v>
      </c>
      <c r="BW23" s="4">
        <v>1.37428572517197</v>
      </c>
      <c r="BX23" s="4">
        <v>1.3983417852789599</v>
      </c>
      <c r="BY23" s="4">
        <v>1.3700522729204301</v>
      </c>
      <c r="BZ23" s="4">
        <v>1.37757445521303</v>
      </c>
      <c r="CA23" s="4">
        <v>1.3903813596349699</v>
      </c>
      <c r="CB23" s="4">
        <v>1.3920595695214699</v>
      </c>
      <c r="CC23" s="4">
        <v>1.37144589696755</v>
      </c>
      <c r="CD23" s="4">
        <v>1.3822657165768499</v>
      </c>
      <c r="CE23" s="4">
        <v>1.35914065136163</v>
      </c>
      <c r="CF23" s="4">
        <v>1.37626615115899</v>
      </c>
      <c r="CG23" s="4">
        <v>1.39262130154193</v>
      </c>
      <c r="CH23" s="4">
        <v>1.4061026182507199</v>
      </c>
      <c r="CI23" s="4">
        <v>1.3909147040491701</v>
      </c>
      <c r="CJ23" s="4">
        <v>1.3810593985615101</v>
      </c>
      <c r="CK23" s="4">
        <v>1.3718192433074401</v>
      </c>
      <c r="CL23" s="4">
        <v>1.38967910759571</v>
      </c>
      <c r="CM23" s="4">
        <v>1.39125147482276</v>
      </c>
      <c r="CN23" s="4">
        <v>1.3778585314270999</v>
      </c>
    </row>
    <row r="24" spans="1:92" ht="14.25" customHeight="1" x14ac:dyDescent="0.3">
      <c r="A24" s="2" t="s">
        <v>49</v>
      </c>
      <c r="B24" s="2">
        <v>3.12600286518899</v>
      </c>
      <c r="C24" s="2">
        <v>2.9268366223233602</v>
      </c>
      <c r="D24" s="2">
        <v>3.1463546942801401</v>
      </c>
      <c r="E24" s="2">
        <v>3.10713849345469</v>
      </c>
      <c r="F24" s="2">
        <v>3.1010160169499401</v>
      </c>
      <c r="G24" s="2">
        <v>3.04856069373061</v>
      </c>
      <c r="H24" s="2">
        <v>3.0764684492176202</v>
      </c>
      <c r="I24" s="2">
        <v>3.0188194511215101</v>
      </c>
      <c r="J24" s="2">
        <v>3.1162676459738599</v>
      </c>
      <c r="K24" s="2">
        <v>3.1022656292080901</v>
      </c>
      <c r="L24" s="2">
        <v>3.1338570062421498</v>
      </c>
      <c r="M24" s="2">
        <v>3.0236464196238702</v>
      </c>
      <c r="N24" s="2">
        <v>3.1024313784000102</v>
      </c>
      <c r="O24" s="2">
        <v>3.0300546578174798</v>
      </c>
      <c r="P24" s="2">
        <v>2.9930223054440299</v>
      </c>
      <c r="Q24" s="2">
        <v>2.9398387048293402</v>
      </c>
      <c r="R24" s="2">
        <v>2.9473085011898901</v>
      </c>
      <c r="S24" s="2">
        <v>3.0535920404120702</v>
      </c>
      <c r="T24" s="2">
        <v>2.9749695350358598</v>
      </c>
      <c r="U24" s="2">
        <v>3.0634129284266298</v>
      </c>
      <c r="V24" s="2">
        <v>3.08517999269931</v>
      </c>
      <c r="W24" s="2">
        <v>3.0520344370764998</v>
      </c>
      <c r="X24" s="2">
        <v>3.0133198032790101</v>
      </c>
      <c r="Y24" s="2">
        <v>2.9494027002715799</v>
      </c>
      <c r="Z24" s="2">
        <v>2.91867550808383</v>
      </c>
      <c r="AA24" s="2">
        <v>2.9486188690901098</v>
      </c>
      <c r="AB24" s="2">
        <v>2.9483205408989801</v>
      </c>
      <c r="AC24" s="2">
        <v>2.9480670417990198</v>
      </c>
      <c r="AD24" s="2">
        <v>2.9469317667118999</v>
      </c>
      <c r="AE24" s="2">
        <v>2.9451326638398601</v>
      </c>
      <c r="AF24" s="2">
        <v>2.94521654637607</v>
      </c>
      <c r="AG24" s="2">
        <v>2.9421656694612301</v>
      </c>
      <c r="AH24" s="2">
        <v>2.9444450541243601</v>
      </c>
      <c r="AI24" s="2">
        <v>2.9444817897739402</v>
      </c>
      <c r="AJ24" s="2">
        <v>2.9400763114810098</v>
      </c>
      <c r="AK24" s="2">
        <v>2.9391074755562201</v>
      </c>
      <c r="AL24" s="2">
        <v>2.93956969520212</v>
      </c>
      <c r="AM24" s="2">
        <v>2.94118750377771</v>
      </c>
      <c r="AN24" s="2">
        <v>2.93955033983418</v>
      </c>
      <c r="AO24" s="2">
        <v>2.93962203453103</v>
      </c>
      <c r="AP24" s="2">
        <v>2.9382463289912599</v>
      </c>
      <c r="AQ24" s="2">
        <v>2.9360055545001198</v>
      </c>
      <c r="AR24" s="2">
        <v>2.9366102461936499</v>
      </c>
      <c r="AS24" s="2">
        <v>2.93593990328612</v>
      </c>
      <c r="AT24" s="2">
        <v>2.9352718100824302</v>
      </c>
      <c r="AU24" s="2">
        <v>2.93654986183649</v>
      </c>
      <c r="AV24" s="4">
        <v>2.9417444322629702</v>
      </c>
      <c r="AW24" s="4">
        <v>2.9334520935449002</v>
      </c>
      <c r="AX24" s="4">
        <v>2.9563908468093798</v>
      </c>
      <c r="AY24" s="4">
        <v>2.9308123730201299</v>
      </c>
      <c r="AZ24" s="4">
        <v>2.96197834607882</v>
      </c>
      <c r="BA24" s="4">
        <v>2.83840723192613</v>
      </c>
      <c r="BB24" s="4">
        <v>2.8322639878098199</v>
      </c>
      <c r="BC24" s="4">
        <v>2.8906461445539402</v>
      </c>
      <c r="BD24" s="4">
        <v>3.0484123612829799</v>
      </c>
      <c r="BE24" s="4">
        <v>3.1147338375180298</v>
      </c>
      <c r="BF24" s="4">
        <v>2.8302665657561898</v>
      </c>
      <c r="BG24" s="4">
        <v>2.9879077699935399</v>
      </c>
      <c r="BH24" s="4">
        <v>2.9216468583150101</v>
      </c>
      <c r="BI24" s="4">
        <v>3.1050299607885701</v>
      </c>
      <c r="BJ24" s="4">
        <v>2.90034544121177</v>
      </c>
      <c r="BK24" s="4">
        <v>3.1029275664610001</v>
      </c>
      <c r="BL24" s="4">
        <v>2.8868942181825501</v>
      </c>
      <c r="BM24" s="5">
        <v>2.8250024433192502</v>
      </c>
      <c r="BN24" s="4">
        <v>2.9135163222540799</v>
      </c>
      <c r="BO24" s="4">
        <v>2.8433163160191999</v>
      </c>
      <c r="BP24" s="4">
        <v>2.9219180593454701</v>
      </c>
      <c r="BQ24" s="4">
        <v>2.94837563092244</v>
      </c>
      <c r="BR24" s="4">
        <v>3.2147717622421501</v>
      </c>
      <c r="BS24" s="4">
        <v>2.9079934912032899</v>
      </c>
      <c r="BT24" s="4">
        <v>2.9301478275503499</v>
      </c>
      <c r="BU24" s="4">
        <v>2.8967427178119101</v>
      </c>
      <c r="BV24" s="4">
        <v>2.9253984009269098</v>
      </c>
      <c r="BW24" s="4">
        <v>2.8751066782646499</v>
      </c>
      <c r="BX24" s="4">
        <v>2.8681815240252901</v>
      </c>
      <c r="BY24" s="4">
        <v>2.9422385821017998</v>
      </c>
      <c r="BZ24" s="4">
        <v>2.9997416348709902</v>
      </c>
      <c r="CA24" s="4">
        <v>2.8844758054266499</v>
      </c>
      <c r="CB24" s="4">
        <v>2.9837445770494102</v>
      </c>
      <c r="CC24" s="4">
        <v>2.9059260436247301</v>
      </c>
      <c r="CD24" s="4">
        <v>2.97030599846022</v>
      </c>
      <c r="CE24" s="4">
        <v>2.8932084678921499</v>
      </c>
      <c r="CF24" s="4">
        <v>2.9567261484757998</v>
      </c>
      <c r="CG24" s="4">
        <v>3.0380951664092102</v>
      </c>
      <c r="CH24" s="4">
        <v>3.0024448078588799</v>
      </c>
      <c r="CI24" s="4">
        <v>3.0387235577815201</v>
      </c>
      <c r="CJ24" s="4">
        <v>2.9703895167826402</v>
      </c>
      <c r="CK24" s="4">
        <v>2.95128851883476</v>
      </c>
      <c r="CL24" s="4">
        <v>2.95017708713134</v>
      </c>
      <c r="CM24" s="4">
        <v>2.9670951455310202</v>
      </c>
      <c r="CN24" s="4">
        <v>2.8491562498638201</v>
      </c>
    </row>
    <row r="25" spans="1:92" ht="14.25" customHeight="1" x14ac:dyDescent="0.3">
      <c r="A25" s="2" t="s">
        <v>50</v>
      </c>
      <c r="B25" s="2">
        <v>4.5851990067750803</v>
      </c>
      <c r="C25" s="2">
        <v>4.2923607740811098</v>
      </c>
      <c r="D25" s="2">
        <v>4.5755000935364496</v>
      </c>
      <c r="E25" s="2">
        <v>4.6038538352969898</v>
      </c>
      <c r="F25" s="2">
        <v>4.6206725420247201</v>
      </c>
      <c r="G25" s="2">
        <v>4.4487623872615503</v>
      </c>
      <c r="H25" s="2">
        <v>4.5277774463179501</v>
      </c>
      <c r="I25" s="2">
        <v>4.48172865403712</v>
      </c>
      <c r="J25" s="2">
        <v>4.3299329099584503</v>
      </c>
      <c r="K25" s="2">
        <v>4.4925659126864499</v>
      </c>
      <c r="L25" s="2">
        <v>4.5080165278133704</v>
      </c>
      <c r="M25" s="2">
        <v>4.4283106849818896</v>
      </c>
      <c r="N25" s="2">
        <v>4.5509072328272797</v>
      </c>
      <c r="O25" s="2">
        <v>4.4316026725679096</v>
      </c>
      <c r="P25" s="2">
        <v>4.5789294928149697</v>
      </c>
      <c r="Q25" s="2">
        <v>4.5096269071965702</v>
      </c>
      <c r="R25" s="2">
        <v>4.5381543946852396</v>
      </c>
      <c r="S25" s="2">
        <v>4.4958345984669101</v>
      </c>
      <c r="T25" s="2">
        <v>4.5054486802989802</v>
      </c>
      <c r="U25" s="2">
        <v>4.5463934417325502</v>
      </c>
      <c r="V25" s="2">
        <v>4.55563544006821</v>
      </c>
      <c r="W25" s="2">
        <v>4.5453070457418798</v>
      </c>
      <c r="X25" s="2">
        <v>4.3714378652505097</v>
      </c>
      <c r="Y25" s="2">
        <v>4.3375010465801003</v>
      </c>
      <c r="Z25" s="2">
        <v>4.2809369778097999</v>
      </c>
      <c r="AA25" s="2">
        <v>4.33698190205331</v>
      </c>
      <c r="AB25" s="2">
        <v>4.3364411927405904</v>
      </c>
      <c r="AC25" s="2">
        <v>4.3358663283374002</v>
      </c>
      <c r="AD25" s="2">
        <v>4.3316312623828797</v>
      </c>
      <c r="AE25" s="2">
        <v>4.3309290090271499</v>
      </c>
      <c r="AF25" s="2">
        <v>4.3281602493707103</v>
      </c>
      <c r="AG25" s="2">
        <v>4.3226696980256998</v>
      </c>
      <c r="AH25" s="2">
        <v>4.3253652633123396</v>
      </c>
      <c r="AI25" s="2">
        <v>4.3283523836248596</v>
      </c>
      <c r="AJ25" s="2">
        <v>4.3233210500621801</v>
      </c>
      <c r="AK25" s="2">
        <v>4.3216937600207102</v>
      </c>
      <c r="AL25" s="2">
        <v>4.3303505962184801</v>
      </c>
      <c r="AM25" s="2">
        <v>4.3284142719096002</v>
      </c>
      <c r="AN25" s="2">
        <v>4.3231138366037696</v>
      </c>
      <c r="AO25" s="2">
        <v>4.3279416728184703</v>
      </c>
      <c r="AP25" s="2">
        <v>4.3254589802327397</v>
      </c>
      <c r="AQ25" s="2">
        <v>4.3227483676525802</v>
      </c>
      <c r="AR25" s="2">
        <v>4.3227350908645299</v>
      </c>
      <c r="AS25" s="2">
        <v>4.3223852254654798</v>
      </c>
      <c r="AT25" s="2">
        <v>4.32282031809335</v>
      </c>
      <c r="AU25" s="2">
        <v>4.3254370612432602</v>
      </c>
      <c r="AV25" s="4">
        <v>4.3367760321609099</v>
      </c>
      <c r="AW25" s="4">
        <v>4.30170896132294</v>
      </c>
      <c r="AX25" s="4">
        <v>4.4138366812707597</v>
      </c>
      <c r="AY25" s="4">
        <v>4.7251050839808304</v>
      </c>
      <c r="AZ25" s="4">
        <v>4.8296787707565398</v>
      </c>
      <c r="BA25" s="4">
        <v>4.3837112734014196</v>
      </c>
      <c r="BB25" s="4">
        <v>4.3263832604903403</v>
      </c>
      <c r="BC25" s="4">
        <v>4.3547684092133796</v>
      </c>
      <c r="BD25" s="4">
        <v>4.1826592539802201</v>
      </c>
      <c r="BE25" s="4">
        <v>4.2322920390782102</v>
      </c>
      <c r="BF25" s="4">
        <v>4.1459228227004097</v>
      </c>
      <c r="BG25" s="4">
        <v>4.5358146116822997</v>
      </c>
      <c r="BH25" s="4">
        <v>4.2239908172672802</v>
      </c>
      <c r="BI25" s="4">
        <v>4.8976127284369504</v>
      </c>
      <c r="BJ25" s="5">
        <v>4.1259704133893198</v>
      </c>
      <c r="BK25" s="4">
        <v>4.8198303417841704</v>
      </c>
      <c r="BL25" s="4">
        <v>4.3786158769147701</v>
      </c>
      <c r="BM25" s="4">
        <v>4.3288395587386299</v>
      </c>
      <c r="BN25" s="4">
        <v>4.4350638592973697</v>
      </c>
      <c r="BO25" s="4">
        <v>4.3439526748875004</v>
      </c>
      <c r="BP25" s="4">
        <v>4.4869310128579603</v>
      </c>
      <c r="BQ25" s="4">
        <v>4.9178595469553796</v>
      </c>
      <c r="BR25" s="4">
        <v>4.7433603009744401</v>
      </c>
      <c r="BS25" s="4">
        <v>4.26394242539053</v>
      </c>
      <c r="BT25" s="4">
        <v>4.3771546901178597</v>
      </c>
      <c r="BU25" s="4">
        <v>4.3803384200683997</v>
      </c>
      <c r="BV25" s="4">
        <v>4.4624163655879299</v>
      </c>
      <c r="BW25" s="4">
        <v>4.4467165618342097</v>
      </c>
      <c r="BX25" s="4">
        <v>4.3014003142841197</v>
      </c>
      <c r="BY25" s="4">
        <v>4.5758603748737698</v>
      </c>
      <c r="BZ25" s="4">
        <v>4.5090186007992497</v>
      </c>
      <c r="CA25" s="4">
        <v>4.4395803728560903</v>
      </c>
      <c r="CB25" s="4">
        <v>4.5729931240803801</v>
      </c>
      <c r="CC25" s="4">
        <v>4.3105030818380801</v>
      </c>
      <c r="CD25" s="4">
        <v>4.4219697448156197</v>
      </c>
      <c r="CE25" s="4">
        <v>4.3494926468003099</v>
      </c>
      <c r="CF25" s="4">
        <v>4.4465965928175599</v>
      </c>
      <c r="CG25" s="4">
        <v>4.5982814527095996</v>
      </c>
      <c r="CH25" s="4">
        <v>4.3896547834084396</v>
      </c>
      <c r="CI25" s="4">
        <v>4.4384916809821204</v>
      </c>
      <c r="CJ25" s="4">
        <v>4.42962631477012</v>
      </c>
      <c r="CK25" s="4">
        <v>4.3315513661304301</v>
      </c>
      <c r="CL25" s="4">
        <v>4.2534706942560501</v>
      </c>
      <c r="CM25" s="4">
        <v>4.4135084807224301</v>
      </c>
      <c r="CN25" s="4">
        <v>4.1919245354961596</v>
      </c>
    </row>
    <row r="26" spans="1:92" ht="14.25" customHeight="1" x14ac:dyDescent="0.3">
      <c r="A26" s="2" t="s">
        <v>51</v>
      </c>
      <c r="B26" s="2">
        <v>6.0834162656626898</v>
      </c>
      <c r="C26" s="2">
        <v>5.6789295292873101</v>
      </c>
      <c r="D26" s="2">
        <v>6.1292950228118297</v>
      </c>
      <c r="E26" s="2">
        <v>6.1034192101458098</v>
      </c>
      <c r="F26" s="2">
        <v>6.0788012959437898</v>
      </c>
      <c r="G26" s="2">
        <v>6.0038358976190898</v>
      </c>
      <c r="H26" s="2">
        <v>5.9751047026728603</v>
      </c>
      <c r="I26" s="2">
        <v>6.0321334948166498</v>
      </c>
      <c r="J26" s="2">
        <v>5.9703739746668401</v>
      </c>
      <c r="K26" s="2">
        <v>6.0885326244290701</v>
      </c>
      <c r="L26" s="2">
        <v>6.0286989626077201</v>
      </c>
      <c r="M26" s="2">
        <v>6.18269589997655</v>
      </c>
      <c r="N26" s="2">
        <v>6.0567431519437998</v>
      </c>
      <c r="O26" s="2">
        <v>6.0040992172155203</v>
      </c>
      <c r="P26" s="2">
        <v>6.1796122062474499</v>
      </c>
      <c r="Q26" s="2">
        <v>6.3217170097483697</v>
      </c>
      <c r="R26" s="2">
        <v>6.0513875709788296</v>
      </c>
      <c r="S26" s="2">
        <v>6.1583201888770196</v>
      </c>
      <c r="T26" s="2">
        <v>6.1297315954856897</v>
      </c>
      <c r="U26" s="2">
        <v>6.0230159815238</v>
      </c>
      <c r="V26" s="2">
        <v>6.0839431536044897</v>
      </c>
      <c r="W26" s="2">
        <v>6.0265399982182197</v>
      </c>
      <c r="X26" s="2">
        <v>5.9045148999394002</v>
      </c>
      <c r="Y26" s="2">
        <v>5.7443906483288796</v>
      </c>
      <c r="Z26" s="2">
        <v>5.6663946027125602</v>
      </c>
      <c r="AA26" s="2">
        <v>5.7438349713622001</v>
      </c>
      <c r="AB26" s="2">
        <v>5.7433584822438002</v>
      </c>
      <c r="AC26" s="2">
        <v>5.7431463535248799</v>
      </c>
      <c r="AD26" s="2">
        <v>5.7417721563002697</v>
      </c>
      <c r="AE26" s="2">
        <v>5.7387132879878902</v>
      </c>
      <c r="AF26" s="2">
        <v>5.7343503691809401</v>
      </c>
      <c r="AG26" s="2">
        <v>5.7366327212867496</v>
      </c>
      <c r="AH26" s="2">
        <v>5.7358606657852302</v>
      </c>
      <c r="AI26" s="2">
        <v>5.7370269738278097</v>
      </c>
      <c r="AJ26" s="2">
        <v>5.7361445684029597</v>
      </c>
      <c r="AK26" s="2">
        <v>5.7353601945342003</v>
      </c>
      <c r="AL26" s="2">
        <v>5.7421675280219198</v>
      </c>
      <c r="AM26" s="2">
        <v>5.7402975229353999</v>
      </c>
      <c r="AN26" s="2">
        <v>5.7412746540769604</v>
      </c>
      <c r="AO26" s="2">
        <v>5.7362519674794603</v>
      </c>
      <c r="AP26" s="2">
        <v>5.7348212364963098</v>
      </c>
      <c r="AQ26" s="2">
        <v>5.7340703257792001</v>
      </c>
      <c r="AR26" s="2">
        <v>5.7377877757131497</v>
      </c>
      <c r="AS26" s="2">
        <v>5.7400627958385497</v>
      </c>
      <c r="AT26" s="2">
        <v>5.7437005843979403</v>
      </c>
      <c r="AU26" s="2">
        <v>5.7457571999579002</v>
      </c>
      <c r="AV26" s="4">
        <v>5.78847509892059</v>
      </c>
      <c r="AW26" s="4">
        <v>5.6331420594063699</v>
      </c>
      <c r="AX26" s="4">
        <v>5.8595746195638103</v>
      </c>
      <c r="AY26" s="4">
        <v>6.4424772379224802</v>
      </c>
      <c r="AZ26" s="4">
        <v>6.5034375531414197</v>
      </c>
      <c r="BA26" s="4">
        <v>5.6503941030295497</v>
      </c>
      <c r="BB26" s="4">
        <v>5.6530234103732298</v>
      </c>
      <c r="BC26" s="4">
        <v>5.87551837899895</v>
      </c>
      <c r="BD26" s="4">
        <v>5.9330451515294502</v>
      </c>
      <c r="BE26" s="4">
        <v>6.2937928432286503</v>
      </c>
      <c r="BF26" s="5">
        <v>5.5255197742460602</v>
      </c>
      <c r="BG26" s="4">
        <v>6.4896723005875803</v>
      </c>
      <c r="BH26" s="4">
        <v>6.0146220347038097</v>
      </c>
      <c r="BI26" s="4">
        <v>6.5109214550032499</v>
      </c>
      <c r="BJ26" s="4">
        <v>6.0185840103895201</v>
      </c>
      <c r="BK26" s="4">
        <v>6.1516850709913804</v>
      </c>
      <c r="BL26" s="4">
        <v>6.5110490899909701</v>
      </c>
      <c r="BM26" s="4">
        <v>7.2284892783880101</v>
      </c>
      <c r="BN26" s="4">
        <v>6.3911337100236096</v>
      </c>
      <c r="BO26" s="4">
        <v>7.12164558820316</v>
      </c>
      <c r="BP26" s="4">
        <v>6.7573875183480201</v>
      </c>
      <c r="BQ26" s="4">
        <v>7.0986876830666796</v>
      </c>
      <c r="BR26" s="4">
        <v>6.0294230235161601</v>
      </c>
      <c r="BS26" s="4">
        <v>5.6796027403647598</v>
      </c>
      <c r="BT26" s="4">
        <v>5.8145666569494301</v>
      </c>
      <c r="BU26" s="4">
        <v>5.9300797894571904</v>
      </c>
      <c r="BV26" s="4">
        <v>6.0936330391376501</v>
      </c>
      <c r="BW26" s="4">
        <v>6.1740735175845103</v>
      </c>
      <c r="BX26" s="4">
        <v>5.9303671638229796</v>
      </c>
      <c r="BY26" s="4">
        <v>6.3476572324062301</v>
      </c>
      <c r="BZ26" s="4">
        <v>6.1108377644891503</v>
      </c>
      <c r="CA26" s="4">
        <v>6.1060079300439698</v>
      </c>
      <c r="CB26" s="4">
        <v>6.2090149901740501</v>
      </c>
      <c r="CC26" s="4">
        <v>5.9074199787033601</v>
      </c>
      <c r="CD26" s="4">
        <v>6.1545059720777102</v>
      </c>
      <c r="CE26" s="4">
        <v>6.0646641801722003</v>
      </c>
      <c r="CF26" s="4">
        <v>6.19570383898981</v>
      </c>
      <c r="CG26" s="4">
        <v>6.2116185375955704</v>
      </c>
      <c r="CH26" s="4">
        <v>5.9619842495676201</v>
      </c>
      <c r="CI26" s="4">
        <v>6.1498624833914501</v>
      </c>
      <c r="CJ26" s="4">
        <v>5.9942096577688098</v>
      </c>
      <c r="CK26" s="4">
        <v>5.9698942965067001</v>
      </c>
      <c r="CL26" s="4">
        <v>5.8553942159947798</v>
      </c>
      <c r="CM26" s="4">
        <v>6.0084628143380696</v>
      </c>
      <c r="CN26" s="4">
        <v>5.7473517790914004</v>
      </c>
    </row>
    <row r="27" spans="1:92" ht="14.25" customHeight="1" x14ac:dyDescent="0.3">
      <c r="A27" s="2" t="s">
        <v>52</v>
      </c>
      <c r="B27" s="2">
        <v>1.49145872415935</v>
      </c>
      <c r="C27" s="2">
        <v>1.4508616514549499</v>
      </c>
      <c r="D27" s="2">
        <v>1.4944987680042401</v>
      </c>
      <c r="E27" s="2">
        <v>1.49591198060843</v>
      </c>
      <c r="F27" s="2">
        <v>1.50528815058109</v>
      </c>
      <c r="G27" s="2">
        <v>1.48174120565983</v>
      </c>
      <c r="H27" s="2">
        <v>1.4998867236758899</v>
      </c>
      <c r="I27" s="2">
        <v>1.51710562370999</v>
      </c>
      <c r="J27" s="2">
        <v>1.4855668747332</v>
      </c>
      <c r="K27" s="2">
        <v>1.48983506752419</v>
      </c>
      <c r="L27" s="2">
        <v>1.5021666641604301</v>
      </c>
      <c r="M27" s="2">
        <v>1.5165522460698599</v>
      </c>
      <c r="N27" s="2">
        <v>1.4880637580824501</v>
      </c>
      <c r="O27" s="2">
        <v>1.5018824412126199</v>
      </c>
      <c r="P27" s="2">
        <v>1.4940777231931699</v>
      </c>
      <c r="Q27" s="2">
        <v>1.4739742922419501</v>
      </c>
      <c r="R27" s="2">
        <v>1.4828734717084999</v>
      </c>
      <c r="S27" s="2">
        <v>1.4796153135799199</v>
      </c>
      <c r="T27" s="2">
        <v>1.4926715512347299</v>
      </c>
      <c r="U27" s="2">
        <v>1.4769414047196501</v>
      </c>
      <c r="V27" s="2">
        <v>1.4779327538937199</v>
      </c>
      <c r="W27" s="2">
        <v>1.4966208583970499</v>
      </c>
      <c r="X27" s="2">
        <v>1.4739744037707501</v>
      </c>
      <c r="Y27" s="2">
        <v>1.4437569298389601</v>
      </c>
      <c r="Z27" s="2">
        <v>1.4453821578513399</v>
      </c>
      <c r="AA27" s="2">
        <v>1.4438808009481801</v>
      </c>
      <c r="AB27" s="2">
        <v>1.4440164203847601</v>
      </c>
      <c r="AC27" s="2">
        <v>1.44410653429189</v>
      </c>
      <c r="AD27" s="2">
        <v>1.4432956390476701</v>
      </c>
      <c r="AE27" s="2">
        <v>1.44400820486054</v>
      </c>
      <c r="AF27" s="2">
        <v>1.4446747012201699</v>
      </c>
      <c r="AG27" s="2">
        <v>1.44454325799303</v>
      </c>
      <c r="AH27" s="2">
        <v>1.44422160808175</v>
      </c>
      <c r="AI27" s="2">
        <v>1.4440771706022899</v>
      </c>
      <c r="AJ27" s="2">
        <v>1.44454687233549</v>
      </c>
      <c r="AK27" s="2">
        <v>1.4443596072211899</v>
      </c>
      <c r="AL27" s="2">
        <v>1.4440296193714299</v>
      </c>
      <c r="AM27" s="2">
        <v>1.44328518872971</v>
      </c>
      <c r="AN27" s="2">
        <v>1.4440188924128301</v>
      </c>
      <c r="AO27" s="2">
        <v>1.4434262702309599</v>
      </c>
      <c r="AP27" s="2">
        <v>1.4428669884138099</v>
      </c>
      <c r="AQ27" s="2">
        <v>1.4419859235413099</v>
      </c>
      <c r="AR27" s="2">
        <v>1.44234304865434</v>
      </c>
      <c r="AS27" s="2">
        <v>1.4425889659692299</v>
      </c>
      <c r="AT27" s="2">
        <v>1.4423934043686499</v>
      </c>
      <c r="AU27" s="2">
        <v>1.4426204765488599</v>
      </c>
      <c r="AV27" s="4">
        <v>1.4602732940461001</v>
      </c>
      <c r="AW27" s="4">
        <v>1.4385742460195501</v>
      </c>
      <c r="AX27" s="4">
        <v>1.4554602239482599</v>
      </c>
      <c r="AY27" s="4">
        <v>1.43470984450854</v>
      </c>
      <c r="AZ27" s="4">
        <v>1.4461346195562801</v>
      </c>
      <c r="BA27" s="4">
        <v>1.45130746423907</v>
      </c>
      <c r="BB27" s="4">
        <v>1.4456453379649901</v>
      </c>
      <c r="BC27" s="4">
        <v>1.4544420003380301</v>
      </c>
      <c r="BD27" s="4">
        <v>1.4381365940915001</v>
      </c>
      <c r="BE27" s="4">
        <v>1.4302984619141601</v>
      </c>
      <c r="BF27" s="4">
        <v>1.4566538626915599</v>
      </c>
      <c r="BG27" s="4">
        <v>1.44097295139395</v>
      </c>
      <c r="BH27" s="4">
        <v>1.4534478231029699</v>
      </c>
      <c r="BI27" s="4">
        <v>1.47949250107054</v>
      </c>
      <c r="BJ27" s="4">
        <v>1.4298783177447001</v>
      </c>
      <c r="BK27" s="4">
        <v>1.48385782362629</v>
      </c>
      <c r="BL27" s="4">
        <v>1.4521090910369601</v>
      </c>
      <c r="BM27" s="4">
        <v>1.44083329342297</v>
      </c>
      <c r="BN27" s="4">
        <v>1.4520906635769599</v>
      </c>
      <c r="BO27" s="4">
        <v>1.4449037540080401</v>
      </c>
      <c r="BP27" s="4">
        <v>1.45132057256115</v>
      </c>
      <c r="BQ27" s="4">
        <v>1.45645557654445</v>
      </c>
      <c r="BR27" s="4">
        <v>1.5580632591149699</v>
      </c>
      <c r="BS27" s="4">
        <v>1.44340617557225</v>
      </c>
      <c r="BT27" s="4">
        <v>1.4497880153111</v>
      </c>
      <c r="BU27" s="4">
        <v>1.4349933323631801</v>
      </c>
      <c r="BV27" s="4">
        <v>1.4498007020091299</v>
      </c>
      <c r="BW27" s="4">
        <v>1.44808285972444</v>
      </c>
      <c r="BX27" s="4">
        <v>1.4452897616179099</v>
      </c>
      <c r="BY27" s="5">
        <v>1.4285665311634499</v>
      </c>
      <c r="BZ27" s="4">
        <v>1.44805347168882</v>
      </c>
      <c r="CA27" s="4">
        <v>1.44307391943212</v>
      </c>
      <c r="CB27" s="4">
        <v>1.4511284657599199</v>
      </c>
      <c r="CC27" s="4">
        <v>1.4424726189247501</v>
      </c>
      <c r="CD27" s="4">
        <v>1.4314529002103999</v>
      </c>
      <c r="CE27" s="4">
        <v>1.4613298108457999</v>
      </c>
      <c r="CF27" s="4">
        <v>1.44293560581059</v>
      </c>
      <c r="CG27" s="4">
        <v>1.43797041666752</v>
      </c>
      <c r="CH27" s="4">
        <v>1.4431799123809199</v>
      </c>
      <c r="CI27" s="4">
        <v>1.43286161717348</v>
      </c>
      <c r="CJ27" s="4">
        <v>1.43852386030127</v>
      </c>
      <c r="CK27" s="4">
        <v>1.4479297378853999</v>
      </c>
      <c r="CL27" s="4">
        <v>1.45404923285622</v>
      </c>
      <c r="CM27" s="4">
        <v>1.4512979066187399</v>
      </c>
      <c r="CN27" s="4">
        <v>1.4449002373311399</v>
      </c>
    </row>
    <row r="28" spans="1:92" ht="14.25" customHeight="1" x14ac:dyDescent="0.3">
      <c r="A28" s="2" t="s">
        <v>53</v>
      </c>
      <c r="B28" s="2">
        <v>3.06316449001242</v>
      </c>
      <c r="C28" s="2">
        <v>2.9277099974421601</v>
      </c>
      <c r="D28" s="2">
        <v>3.02938412994189</v>
      </c>
      <c r="E28" s="2">
        <v>3.1160911259017201</v>
      </c>
      <c r="F28" s="2">
        <v>3.01372855498991</v>
      </c>
      <c r="G28" s="2">
        <v>3.0291525407365198</v>
      </c>
      <c r="H28" s="2">
        <v>3.0174140475711102</v>
      </c>
      <c r="I28" s="2">
        <v>3.0121688342117401</v>
      </c>
      <c r="J28" s="2">
        <v>3.0572384994113899</v>
      </c>
      <c r="K28" s="2">
        <v>2.9763106857999402</v>
      </c>
      <c r="L28" s="2">
        <v>2.97216304124548</v>
      </c>
      <c r="M28" s="2">
        <v>2.9776411084503902</v>
      </c>
      <c r="N28" s="2">
        <v>3.0105234780850001</v>
      </c>
      <c r="O28" s="2">
        <v>3.0370033211382399</v>
      </c>
      <c r="P28" s="2">
        <v>3.0763249519893199</v>
      </c>
      <c r="Q28" s="2">
        <v>3.0426648153895699</v>
      </c>
      <c r="R28" s="2">
        <v>3.0375894444585301</v>
      </c>
      <c r="S28" s="2">
        <v>3.0247305028445401</v>
      </c>
      <c r="T28" s="2">
        <v>2.9942708007138901</v>
      </c>
      <c r="U28" s="2">
        <v>2.9352357025304299</v>
      </c>
      <c r="V28" s="2">
        <v>2.9787227255760098</v>
      </c>
      <c r="W28" s="2">
        <v>2.9782309479178402</v>
      </c>
      <c r="X28" s="2">
        <v>2.9966210669679598</v>
      </c>
      <c r="Y28" s="2">
        <v>2.9163166506850602</v>
      </c>
      <c r="Z28" s="2">
        <v>2.9241654590798398</v>
      </c>
      <c r="AA28" s="2">
        <v>2.91640298045923</v>
      </c>
      <c r="AB28" s="2">
        <v>2.91624218225531</v>
      </c>
      <c r="AC28" s="2">
        <v>2.9160102406814898</v>
      </c>
      <c r="AD28" s="2">
        <v>2.9160182798914498</v>
      </c>
      <c r="AE28" s="2">
        <v>2.91475682302113</v>
      </c>
      <c r="AF28" s="2">
        <v>2.9137440896509799</v>
      </c>
      <c r="AG28" s="2">
        <v>2.9105360839098902</v>
      </c>
      <c r="AH28" s="2">
        <v>2.9137568889890799</v>
      </c>
      <c r="AI28" s="2">
        <v>2.9142413859224701</v>
      </c>
      <c r="AJ28" s="2">
        <v>2.90972995025749</v>
      </c>
      <c r="AK28" s="2">
        <v>2.90919830775396</v>
      </c>
      <c r="AL28" s="2">
        <v>2.9103246022953302</v>
      </c>
      <c r="AM28" s="2">
        <v>2.9107849089192599</v>
      </c>
      <c r="AN28" s="2">
        <v>2.9101679043881199</v>
      </c>
      <c r="AO28" s="2">
        <v>2.9087191867061599</v>
      </c>
      <c r="AP28" s="2">
        <v>2.9076743450245499</v>
      </c>
      <c r="AQ28" s="2">
        <v>2.90978165029806</v>
      </c>
      <c r="AR28" s="2">
        <v>2.9088971057486699</v>
      </c>
      <c r="AS28" s="2">
        <v>2.90722940572959</v>
      </c>
      <c r="AT28" s="2">
        <v>2.9084413464257302</v>
      </c>
      <c r="AU28" s="2">
        <v>2.91097044681853</v>
      </c>
      <c r="AV28" s="4">
        <v>2.9660653175227001</v>
      </c>
      <c r="AW28" s="4">
        <v>2.90157573468188</v>
      </c>
      <c r="AX28" s="4">
        <v>2.9451946481518498</v>
      </c>
      <c r="AY28" s="4">
        <v>2.9532204853047399</v>
      </c>
      <c r="AZ28" s="4">
        <v>3.0690765235089201</v>
      </c>
      <c r="BA28" s="4">
        <v>2.8474551513798598</v>
      </c>
      <c r="BB28" s="4">
        <v>2.8194548517912699</v>
      </c>
      <c r="BC28" s="4">
        <v>2.8262037744842399</v>
      </c>
      <c r="BD28" s="4">
        <v>2.8206377788579302</v>
      </c>
      <c r="BE28" s="4">
        <v>2.89514899600784</v>
      </c>
      <c r="BF28" s="4">
        <v>2.87944419577543</v>
      </c>
      <c r="BG28" s="4">
        <v>2.9879861192339199</v>
      </c>
      <c r="BH28" s="4">
        <v>2.8625465217302701</v>
      </c>
      <c r="BI28" s="4">
        <v>3.1667454821554601</v>
      </c>
      <c r="BJ28" s="4">
        <v>2.8348389522052999</v>
      </c>
      <c r="BK28" s="4">
        <v>3.2200814195232401</v>
      </c>
      <c r="BL28" s="4">
        <v>2.9319040590982901</v>
      </c>
      <c r="BM28" s="4">
        <v>2.8538129855551202</v>
      </c>
      <c r="BN28" s="4">
        <v>2.9548374653037399</v>
      </c>
      <c r="BO28" s="4">
        <v>2.86986631740267</v>
      </c>
      <c r="BP28" s="4">
        <v>2.9767360899740098</v>
      </c>
      <c r="BQ28" s="5">
        <v>2.7960134850987601</v>
      </c>
      <c r="BR28" s="4">
        <v>3.4506311631923299</v>
      </c>
      <c r="BS28" s="4">
        <v>2.9398225038050798</v>
      </c>
      <c r="BT28" s="4">
        <v>2.91264697461125</v>
      </c>
      <c r="BU28" s="4">
        <v>2.91582817377778</v>
      </c>
      <c r="BV28" s="4">
        <v>2.9976572917506998</v>
      </c>
      <c r="BW28" s="4">
        <v>3.0401733289768398</v>
      </c>
      <c r="BX28" s="4">
        <v>2.9555393784789699</v>
      </c>
      <c r="BY28" s="4">
        <v>2.9702562267096502</v>
      </c>
      <c r="BZ28" s="4">
        <v>3.0993026409597699</v>
      </c>
      <c r="CA28" s="4">
        <v>3.0245982873988702</v>
      </c>
      <c r="CB28" s="4">
        <v>2.9887866395551201</v>
      </c>
      <c r="CC28" s="4">
        <v>2.9278607908746301</v>
      </c>
      <c r="CD28" s="4">
        <v>2.9234179489283298</v>
      </c>
      <c r="CE28" s="4">
        <v>2.8908911699859199</v>
      </c>
      <c r="CF28" s="4">
        <v>2.9461862159611099</v>
      </c>
      <c r="CG28" s="4">
        <v>3.0499896831142501</v>
      </c>
      <c r="CH28" s="4">
        <v>2.9466818424284602</v>
      </c>
      <c r="CI28" s="4">
        <v>3.0833834951234098</v>
      </c>
      <c r="CJ28" s="4">
        <v>2.98080067065069</v>
      </c>
      <c r="CK28" s="4">
        <v>2.98445686458536</v>
      </c>
      <c r="CL28" s="4">
        <v>2.9886179649101301</v>
      </c>
      <c r="CM28" s="4">
        <v>2.9089618971790698</v>
      </c>
      <c r="CN28" s="4">
        <v>2.9469032801464601</v>
      </c>
    </row>
    <row r="29" spans="1:92" ht="14.25" customHeight="1" x14ac:dyDescent="0.3">
      <c r="A29" s="2" t="s">
        <v>54</v>
      </c>
      <c r="B29" s="2">
        <v>4.6980742085088698</v>
      </c>
      <c r="C29" s="2">
        <v>4.3410324305320804</v>
      </c>
      <c r="D29" s="2">
        <v>4.6329666650931598</v>
      </c>
      <c r="E29" s="2">
        <v>4.5484154414117199</v>
      </c>
      <c r="F29" s="2">
        <v>4.4989459001511696</v>
      </c>
      <c r="G29" s="2">
        <v>4.5355273238422802</v>
      </c>
      <c r="H29" s="2">
        <v>4.4938688165858096</v>
      </c>
      <c r="I29" s="2">
        <v>4.4504633791280401</v>
      </c>
      <c r="J29" s="2">
        <v>4.5271002748009597</v>
      </c>
      <c r="K29" s="2">
        <v>4.5681022275442604</v>
      </c>
      <c r="L29" s="2">
        <v>4.5262653590986597</v>
      </c>
      <c r="M29" s="2">
        <v>4.6111447199266298</v>
      </c>
      <c r="N29" s="2">
        <v>4.7807740000689503</v>
      </c>
      <c r="O29" s="2">
        <v>4.5556959275811097</v>
      </c>
      <c r="P29" s="2">
        <v>4.6775733682041398</v>
      </c>
      <c r="Q29" s="2">
        <v>4.7070802914692997</v>
      </c>
      <c r="R29" s="2">
        <v>4.5958899822996999</v>
      </c>
      <c r="S29" s="2">
        <v>4.6251849038900401</v>
      </c>
      <c r="T29" s="2">
        <v>4.60361422002656</v>
      </c>
      <c r="U29" s="2">
        <v>4.6444969643454801</v>
      </c>
      <c r="V29" s="2">
        <v>4.6338205638715699</v>
      </c>
      <c r="W29" s="2">
        <v>4.6423692258241598</v>
      </c>
      <c r="X29" s="2">
        <v>4.7117630809930402</v>
      </c>
      <c r="Y29" s="2">
        <v>4.3130817894306999</v>
      </c>
      <c r="Z29" s="2">
        <v>4.32636921568084</v>
      </c>
      <c r="AA29" s="2">
        <v>4.3142124681711502</v>
      </c>
      <c r="AB29" s="2">
        <v>4.3144212692002499</v>
      </c>
      <c r="AC29" s="2">
        <v>4.3155817602834698</v>
      </c>
      <c r="AD29" s="2">
        <v>4.3095685751457999</v>
      </c>
      <c r="AE29" s="2">
        <v>4.3129176756849503</v>
      </c>
      <c r="AF29" s="2">
        <v>4.3046665162821496</v>
      </c>
      <c r="AG29" s="2">
        <v>4.3028278916174303</v>
      </c>
      <c r="AH29" s="2">
        <v>4.3034196676684502</v>
      </c>
      <c r="AI29" s="2">
        <v>4.3049993463319201</v>
      </c>
      <c r="AJ29" s="2">
        <v>4.3030501424604903</v>
      </c>
      <c r="AK29" s="2">
        <v>4.30644568520741</v>
      </c>
      <c r="AL29" s="2">
        <v>4.3074738816615197</v>
      </c>
      <c r="AM29" s="2">
        <v>4.3128466987676797</v>
      </c>
      <c r="AN29" s="2">
        <v>4.3149446571192298</v>
      </c>
      <c r="AO29" s="2">
        <v>4.3065229920174097</v>
      </c>
      <c r="AP29" s="2">
        <v>4.3097677229915501</v>
      </c>
      <c r="AQ29" s="2">
        <v>4.3119035352482404</v>
      </c>
      <c r="AR29" s="2">
        <v>4.3105261602758898</v>
      </c>
      <c r="AS29" s="2">
        <v>4.3099600721470201</v>
      </c>
      <c r="AT29" s="2">
        <v>4.3112965750997398</v>
      </c>
      <c r="AU29" s="2">
        <v>4.3070714799759298</v>
      </c>
      <c r="AV29" s="4">
        <v>4.37044638156868</v>
      </c>
      <c r="AW29" s="4">
        <v>4.3420354662427201</v>
      </c>
      <c r="AX29" s="4">
        <v>4.3939183982792898</v>
      </c>
      <c r="AY29" s="4">
        <v>4.3272705543008003</v>
      </c>
      <c r="AZ29" s="4">
        <v>4.6407140949716599</v>
      </c>
      <c r="BA29" s="4">
        <v>4.2838846977808602</v>
      </c>
      <c r="BB29" s="4">
        <v>4.3358052313811504</v>
      </c>
      <c r="BC29" s="4">
        <v>4.3312252402947697</v>
      </c>
      <c r="BD29" s="5">
        <v>4.2083864418812</v>
      </c>
      <c r="BE29" s="4">
        <v>4.2924234459727604</v>
      </c>
      <c r="BF29" s="4">
        <v>4.5960902350862396</v>
      </c>
      <c r="BG29" s="4">
        <v>4.6684483447355403</v>
      </c>
      <c r="BH29" s="4">
        <v>4.3248169253330397</v>
      </c>
      <c r="BI29" s="4">
        <v>4.6950591232852901</v>
      </c>
      <c r="BJ29" s="4">
        <v>4.2329843339293198</v>
      </c>
      <c r="BK29" s="4">
        <v>4.4802753734988503</v>
      </c>
      <c r="BL29" s="4">
        <v>4.6577063402389003</v>
      </c>
      <c r="BM29" s="4">
        <v>4.4818875060804197</v>
      </c>
      <c r="BN29" s="4">
        <v>4.6104322264122803</v>
      </c>
      <c r="BO29" s="4">
        <v>4.3693302240624403</v>
      </c>
      <c r="BP29" s="4">
        <v>4.48201584496283</v>
      </c>
      <c r="BQ29" s="4">
        <v>4.2369733965105301</v>
      </c>
      <c r="BR29" s="4">
        <v>4.3849369203879496</v>
      </c>
      <c r="BS29" s="4">
        <v>4.3609030824303199</v>
      </c>
      <c r="BT29" s="4">
        <v>4.3312841527566599</v>
      </c>
      <c r="BU29" s="4">
        <v>4.2975735470129903</v>
      </c>
      <c r="BV29" s="4">
        <v>4.3937650545874396</v>
      </c>
      <c r="BW29" s="4">
        <v>4.4216645309764102</v>
      </c>
      <c r="BX29" s="4">
        <v>4.5078099528231901</v>
      </c>
      <c r="BY29" s="4">
        <v>4.3674145302167604</v>
      </c>
      <c r="BZ29" s="4">
        <v>4.3776983939239802</v>
      </c>
      <c r="CA29" s="4">
        <v>4.3661273854733</v>
      </c>
      <c r="CB29" s="4">
        <v>4.4082982980079599</v>
      </c>
      <c r="CC29" s="4">
        <v>4.4948675479205198</v>
      </c>
      <c r="CD29" s="4">
        <v>4.4031710098058303</v>
      </c>
      <c r="CE29" s="4">
        <v>4.55866056043853</v>
      </c>
      <c r="CF29" s="4">
        <v>4.5011881158525</v>
      </c>
      <c r="CG29" s="4">
        <v>4.3639731922717804</v>
      </c>
      <c r="CH29" s="4">
        <v>4.7631352543631298</v>
      </c>
      <c r="CI29" s="4">
        <v>4.47931078721947</v>
      </c>
      <c r="CJ29" s="4">
        <v>4.5800113389831703</v>
      </c>
      <c r="CK29" s="4">
        <v>4.5509514422990804</v>
      </c>
      <c r="CL29" s="4">
        <v>4.8001194224534904</v>
      </c>
      <c r="CM29" s="4">
        <v>4.7600798465885799</v>
      </c>
      <c r="CN29" s="4">
        <v>4.67781276346805</v>
      </c>
    </row>
    <row r="30" spans="1:92" ht="14.25" customHeight="1" x14ac:dyDescent="0.3">
      <c r="A30" s="2" t="s">
        <v>55</v>
      </c>
      <c r="B30" s="2">
        <v>6.1495159816460898</v>
      </c>
      <c r="C30" s="2">
        <v>5.7591271397374797</v>
      </c>
      <c r="D30" s="2">
        <v>6.0465985292938802</v>
      </c>
      <c r="E30" s="2">
        <v>5.9905397645687701</v>
      </c>
      <c r="F30" s="2">
        <v>6.0118027878209999</v>
      </c>
      <c r="G30" s="2">
        <v>5.99990646815451</v>
      </c>
      <c r="H30" s="2">
        <v>6.1079139256257404</v>
      </c>
      <c r="I30" s="2">
        <v>6.1253711200137397</v>
      </c>
      <c r="J30" s="2">
        <v>6.18830369447896</v>
      </c>
      <c r="K30" s="2">
        <v>6.1159533602791099</v>
      </c>
      <c r="L30" s="2">
        <v>6.1957905891540896</v>
      </c>
      <c r="M30" s="2">
        <v>6.3870515550879903</v>
      </c>
      <c r="N30" s="2">
        <v>6.18813707042115</v>
      </c>
      <c r="O30" s="2">
        <v>6.3498813582777798</v>
      </c>
      <c r="P30" s="2">
        <v>6.1625066533576298</v>
      </c>
      <c r="Q30" s="2">
        <v>6.2201576627545796</v>
      </c>
      <c r="R30" s="2">
        <v>6.2991084496066199</v>
      </c>
      <c r="S30" s="2">
        <v>6.2166248105851798</v>
      </c>
      <c r="T30" s="2">
        <v>6.3186948949738504</v>
      </c>
      <c r="U30" s="2">
        <v>6.2376277402941396</v>
      </c>
      <c r="V30" s="2">
        <v>6.1933702203641996</v>
      </c>
      <c r="W30" s="2">
        <v>6.1653653505630297</v>
      </c>
      <c r="X30" s="2">
        <v>6.06292537339906</v>
      </c>
      <c r="Y30" s="2">
        <v>5.7457036077218602</v>
      </c>
      <c r="Z30" s="2">
        <v>5.7418979849370002</v>
      </c>
      <c r="AA30" s="2">
        <v>5.7467294733302401</v>
      </c>
      <c r="AB30" s="2">
        <v>5.7472661475166698</v>
      </c>
      <c r="AC30" s="2">
        <v>5.7490522182548496</v>
      </c>
      <c r="AD30" s="2">
        <v>5.7457008412897599</v>
      </c>
      <c r="AE30" s="2">
        <v>5.74965185422798</v>
      </c>
      <c r="AF30" s="2">
        <v>5.7416307833548297</v>
      </c>
      <c r="AG30" s="2">
        <v>5.7436096120569502</v>
      </c>
      <c r="AH30" s="2">
        <v>5.7403671863959804</v>
      </c>
      <c r="AI30" s="2">
        <v>5.74245308510302</v>
      </c>
      <c r="AJ30" s="2">
        <v>5.7440354454128402</v>
      </c>
      <c r="AK30" s="2">
        <v>5.7484678641859297</v>
      </c>
      <c r="AL30" s="2">
        <v>5.7524892478921599</v>
      </c>
      <c r="AM30" s="2">
        <v>5.7578242539547899</v>
      </c>
      <c r="AN30" s="2">
        <v>5.7624798439124802</v>
      </c>
      <c r="AO30" s="2">
        <v>5.7425889049772199</v>
      </c>
      <c r="AP30" s="2">
        <v>5.74680940537369</v>
      </c>
      <c r="AQ30" s="2">
        <v>5.7483866535957997</v>
      </c>
      <c r="AR30" s="2">
        <v>5.7435533524917801</v>
      </c>
      <c r="AS30" s="2">
        <v>5.7433365979215001</v>
      </c>
      <c r="AT30" s="2">
        <v>5.7430202577541598</v>
      </c>
      <c r="AU30" s="2">
        <v>5.7388015556405803</v>
      </c>
      <c r="AV30" s="4">
        <v>5.83280781221558</v>
      </c>
      <c r="AW30" s="4">
        <v>5.7361584748303702</v>
      </c>
      <c r="AX30" s="4">
        <v>5.8239268655315204</v>
      </c>
      <c r="AY30" s="4">
        <v>5.76556153647328</v>
      </c>
      <c r="AZ30" s="4">
        <v>6.1044867431016199</v>
      </c>
      <c r="BA30" s="4">
        <v>5.6557137722018798</v>
      </c>
      <c r="BB30" s="4">
        <v>5.6178785534150597</v>
      </c>
      <c r="BC30" s="5">
        <v>5.6111445765627703</v>
      </c>
      <c r="BD30" s="4">
        <v>5.6785596774481801</v>
      </c>
      <c r="BE30" s="4">
        <v>6.3426213619488596</v>
      </c>
      <c r="BF30" s="4">
        <v>5.7741415935163598</v>
      </c>
      <c r="BG30" s="4">
        <v>6.5617848249038397</v>
      </c>
      <c r="BH30" s="4">
        <v>6.25781874818058</v>
      </c>
      <c r="BI30" s="4">
        <v>5.9500842684699196</v>
      </c>
      <c r="BJ30" s="4">
        <v>6.3004900774382504</v>
      </c>
      <c r="BK30" s="4">
        <v>5.7664621841979598</v>
      </c>
      <c r="BL30" s="4">
        <v>6.3995479600223</v>
      </c>
      <c r="BM30" s="4">
        <v>6.2877469200148903</v>
      </c>
      <c r="BN30" s="4">
        <v>5.9908349910123704</v>
      </c>
      <c r="BO30" s="4">
        <v>5.8588168531160596</v>
      </c>
      <c r="BP30" s="4">
        <v>6.0245987273570503</v>
      </c>
      <c r="BQ30" s="4">
        <v>6.04694931341509</v>
      </c>
      <c r="BR30" s="4">
        <v>5.6264994920009297</v>
      </c>
      <c r="BS30" s="4">
        <v>5.7248438172726104</v>
      </c>
      <c r="BT30" s="4">
        <v>5.7672332589920501</v>
      </c>
      <c r="BU30" s="4">
        <v>5.7492610975693896</v>
      </c>
      <c r="BV30" s="4">
        <v>5.9943296971065001</v>
      </c>
      <c r="BW30" s="4">
        <v>5.8979326311134903</v>
      </c>
      <c r="BX30" s="4">
        <v>6.03262462988096</v>
      </c>
      <c r="BY30" s="4">
        <v>5.8393894327118501</v>
      </c>
      <c r="BZ30" s="4">
        <v>5.83674574096462</v>
      </c>
      <c r="CA30" s="4">
        <v>5.9138242970723898</v>
      </c>
      <c r="CB30" s="4">
        <v>5.9570398686779198</v>
      </c>
      <c r="CC30" s="4">
        <v>6.2598470374405197</v>
      </c>
      <c r="CD30" s="4">
        <v>6.3052087583096901</v>
      </c>
      <c r="CE30" s="4">
        <v>6.50365018486261</v>
      </c>
      <c r="CF30" s="4">
        <v>6.4394270362671104</v>
      </c>
      <c r="CG30" s="4">
        <v>5.8639604591351802</v>
      </c>
      <c r="CH30" s="4">
        <v>6.8751426258427202</v>
      </c>
      <c r="CI30" s="4">
        <v>6.3174394656073902</v>
      </c>
      <c r="CJ30" s="4">
        <v>6.8202798171515298</v>
      </c>
      <c r="CK30" s="4">
        <v>7.01332040639043</v>
      </c>
      <c r="CL30" s="4">
        <v>7.1946484341699399</v>
      </c>
      <c r="CM30" s="4">
        <v>7.0925934748148096</v>
      </c>
      <c r="CN30" s="4">
        <v>6.9081747851434603</v>
      </c>
    </row>
    <row r="31" spans="1:92" ht="14.25" customHeight="1" x14ac:dyDescent="0.3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12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</row>
    <row r="32" spans="1:92" ht="14.25" customHeight="1" x14ac:dyDescent="0.3">
      <c r="A32" s="7"/>
      <c r="B32" s="7"/>
      <c r="C32" s="7"/>
      <c r="D32" s="28" t="s">
        <v>56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</row>
    <row r="33" spans="1:92" ht="14.25" customHeight="1" x14ac:dyDescent="0.3">
      <c r="A33" s="7"/>
      <c r="B33" s="7"/>
      <c r="C33" s="7"/>
      <c r="D33" s="1" t="s">
        <v>7</v>
      </c>
      <c r="E33" s="1" t="s">
        <v>8</v>
      </c>
      <c r="F33" s="1" t="s">
        <v>9</v>
      </c>
      <c r="G33" s="1" t="s">
        <v>10</v>
      </c>
      <c r="H33" s="1" t="s">
        <v>11</v>
      </c>
      <c r="I33" s="1" t="s">
        <v>12</v>
      </c>
      <c r="J33" s="1" t="s">
        <v>13</v>
      </c>
      <c r="K33" s="1" t="s">
        <v>14</v>
      </c>
      <c r="L33" s="1" t="s">
        <v>15</v>
      </c>
      <c r="M33" s="1" t="s">
        <v>16</v>
      </c>
      <c r="N33" s="1" t="s">
        <v>17</v>
      </c>
      <c r="O33" s="1" t="s">
        <v>18</v>
      </c>
      <c r="P33" s="1" t="s">
        <v>19</v>
      </c>
      <c r="Q33" s="1" t="s">
        <v>20</v>
      </c>
      <c r="R33" s="1" t="s">
        <v>21</v>
      </c>
      <c r="S33" s="1" t="s">
        <v>22</v>
      </c>
      <c r="T33" s="1" t="s">
        <v>23</v>
      </c>
      <c r="U33" s="1" t="s">
        <v>24</v>
      </c>
      <c r="V33" s="1" t="s">
        <v>25</v>
      </c>
      <c r="W33" s="1" t="s">
        <v>26</v>
      </c>
      <c r="X33" s="1" t="s">
        <v>27</v>
      </c>
      <c r="Y33" s="7"/>
      <c r="Z33" s="7"/>
      <c r="AA33" s="1" t="s">
        <v>7</v>
      </c>
      <c r="AB33" s="1" t="s">
        <v>8</v>
      </c>
      <c r="AC33" s="1" t="s">
        <v>9</v>
      </c>
      <c r="AD33" s="1" t="s">
        <v>10</v>
      </c>
      <c r="AE33" s="1" t="s">
        <v>11</v>
      </c>
      <c r="AF33" s="1" t="s">
        <v>12</v>
      </c>
      <c r="AG33" s="1" t="s">
        <v>13</v>
      </c>
      <c r="AH33" s="1" t="s">
        <v>14</v>
      </c>
      <c r="AI33" s="1" t="s">
        <v>15</v>
      </c>
      <c r="AJ33" s="1" t="s">
        <v>16</v>
      </c>
      <c r="AK33" s="1" t="s">
        <v>17</v>
      </c>
      <c r="AL33" s="1" t="s">
        <v>18</v>
      </c>
      <c r="AM33" s="1" t="s">
        <v>19</v>
      </c>
      <c r="AN33" s="1" t="s">
        <v>20</v>
      </c>
      <c r="AO33" s="1" t="s">
        <v>21</v>
      </c>
      <c r="AP33" s="1" t="s">
        <v>22</v>
      </c>
      <c r="AQ33" s="1" t="s">
        <v>23</v>
      </c>
      <c r="AR33" s="1" t="s">
        <v>24</v>
      </c>
      <c r="AS33" s="1" t="s">
        <v>25</v>
      </c>
      <c r="AT33" s="1" t="s">
        <v>26</v>
      </c>
      <c r="AU33" s="1" t="s">
        <v>27</v>
      </c>
      <c r="AV33" s="7"/>
      <c r="AW33" s="7"/>
      <c r="AX33" s="1" t="s">
        <v>7</v>
      </c>
      <c r="AY33" s="1" t="s">
        <v>8</v>
      </c>
      <c r="AZ33" s="1" t="s">
        <v>9</v>
      </c>
      <c r="BA33" s="1" t="s">
        <v>10</v>
      </c>
      <c r="BB33" s="1" t="s">
        <v>11</v>
      </c>
      <c r="BC33" s="1" t="s">
        <v>12</v>
      </c>
      <c r="BD33" s="1" t="s">
        <v>13</v>
      </c>
      <c r="BE33" s="1" t="s">
        <v>14</v>
      </c>
      <c r="BF33" s="1" t="s">
        <v>15</v>
      </c>
      <c r="BG33" s="1" t="s">
        <v>16</v>
      </c>
      <c r="BH33" s="1" t="s">
        <v>17</v>
      </c>
      <c r="BI33" s="1" t="s">
        <v>18</v>
      </c>
      <c r="BJ33" s="1" t="s">
        <v>19</v>
      </c>
      <c r="BK33" s="1" t="s">
        <v>20</v>
      </c>
      <c r="BL33" s="1" t="s">
        <v>21</v>
      </c>
      <c r="BM33" s="1" t="s">
        <v>22</v>
      </c>
      <c r="BN33" s="1" t="s">
        <v>23</v>
      </c>
      <c r="BO33" s="1" t="s">
        <v>24</v>
      </c>
      <c r="BP33" s="1" t="s">
        <v>25</v>
      </c>
      <c r="BQ33" s="1" t="s">
        <v>26</v>
      </c>
      <c r="BR33" s="1" t="s">
        <v>27</v>
      </c>
      <c r="BS33" s="7"/>
      <c r="BT33" s="1" t="s">
        <v>7</v>
      </c>
      <c r="BU33" s="1" t="s">
        <v>8</v>
      </c>
      <c r="BV33" s="1" t="s">
        <v>9</v>
      </c>
      <c r="BW33" s="1" t="s">
        <v>10</v>
      </c>
      <c r="BX33" s="1" t="s">
        <v>11</v>
      </c>
      <c r="BY33" s="1" t="s">
        <v>12</v>
      </c>
      <c r="BZ33" s="1" t="s">
        <v>13</v>
      </c>
      <c r="CA33" s="1" t="s">
        <v>14</v>
      </c>
      <c r="CB33" s="1" t="s">
        <v>15</v>
      </c>
      <c r="CC33" s="1" t="s">
        <v>16</v>
      </c>
      <c r="CD33" s="1" t="s">
        <v>17</v>
      </c>
      <c r="CE33" s="1" t="s">
        <v>18</v>
      </c>
      <c r="CF33" s="1" t="s">
        <v>19</v>
      </c>
      <c r="CG33" s="1" t="s">
        <v>20</v>
      </c>
      <c r="CH33" s="1" t="s">
        <v>21</v>
      </c>
      <c r="CI33" s="1" t="s">
        <v>22</v>
      </c>
      <c r="CJ33" s="1" t="s">
        <v>23</v>
      </c>
      <c r="CK33" s="1" t="s">
        <v>24</v>
      </c>
      <c r="CL33" s="1" t="s">
        <v>25</v>
      </c>
      <c r="CM33" s="1" t="s">
        <v>26</v>
      </c>
      <c r="CN33" s="1" t="s">
        <v>27</v>
      </c>
    </row>
    <row r="34" spans="1:92" ht="14.25" customHeight="1" x14ac:dyDescent="0.3">
      <c r="A34" s="2" t="s">
        <v>28</v>
      </c>
      <c r="B34" s="7"/>
      <c r="C34" s="7"/>
      <c r="D34" s="2">
        <v>11.052641066972299</v>
      </c>
      <c r="E34" s="2">
        <v>10.6767385221072</v>
      </c>
      <c r="F34" s="2">
        <v>11.759637785800299</v>
      </c>
      <c r="G34" s="2">
        <v>11.5162487240234</v>
      </c>
      <c r="H34" s="2">
        <v>11.748373953307601</v>
      </c>
      <c r="I34" s="2">
        <v>11.8549076881249</v>
      </c>
      <c r="J34" s="2">
        <v>11.651388617696</v>
      </c>
      <c r="K34" s="2">
        <v>12.0132023016926</v>
      </c>
      <c r="L34" s="2">
        <v>11.9187022961547</v>
      </c>
      <c r="M34" s="2">
        <v>11.6483850032073</v>
      </c>
      <c r="N34" s="2">
        <v>11.019391881300701</v>
      </c>
      <c r="O34" s="2">
        <v>10.831970514929401</v>
      </c>
      <c r="P34" s="2">
        <v>10.928928284739399</v>
      </c>
      <c r="Q34" s="2">
        <v>11.5160241892226</v>
      </c>
      <c r="R34" s="2">
        <v>10.574922664515601</v>
      </c>
      <c r="S34" s="2">
        <v>11.0643064806167</v>
      </c>
      <c r="T34" s="2">
        <v>10.968144443698099</v>
      </c>
      <c r="U34" s="2">
        <v>10.7558131471827</v>
      </c>
      <c r="V34" s="2">
        <v>11.116956811550899</v>
      </c>
      <c r="W34" s="2">
        <v>10.7769656754932</v>
      </c>
      <c r="X34" s="2">
        <v>10.5336917395614</v>
      </c>
      <c r="Y34" s="7"/>
      <c r="Z34" s="7"/>
      <c r="AA34" s="2">
        <v>9.01345186987772</v>
      </c>
      <c r="AB34" s="4">
        <v>9.0579051831207398</v>
      </c>
      <c r="AC34" s="4">
        <v>9.0924657861482103</v>
      </c>
      <c r="AD34" s="4">
        <v>9.0351722103096499</v>
      </c>
      <c r="AE34" s="4">
        <v>9.0459281435517696</v>
      </c>
      <c r="AF34" s="4">
        <v>8.9925593105598001</v>
      </c>
      <c r="AG34" s="4">
        <v>8.9874276748901405</v>
      </c>
      <c r="AH34" s="4">
        <v>9.0577970317612699</v>
      </c>
      <c r="AI34" s="4">
        <v>9.0028321768203394</v>
      </c>
      <c r="AJ34" s="5">
        <v>8.9600240540897609</v>
      </c>
      <c r="AK34" s="4">
        <v>8.9941336380416299</v>
      </c>
      <c r="AL34" s="4">
        <v>9.0411232173261098</v>
      </c>
      <c r="AM34" s="4">
        <v>9.0385400107372291</v>
      </c>
      <c r="AN34" s="4">
        <v>9.0479071188942495</v>
      </c>
      <c r="AO34" s="4">
        <v>9.14712581853078</v>
      </c>
      <c r="AP34" s="4">
        <v>9.1132756509176094</v>
      </c>
      <c r="AQ34" s="4">
        <v>9.10359869882822</v>
      </c>
      <c r="AR34" s="4">
        <v>9.1367265973520002</v>
      </c>
      <c r="AS34" s="4">
        <v>9.0993220014689609</v>
      </c>
      <c r="AT34" s="4">
        <v>9.1518011402818704</v>
      </c>
      <c r="AU34" s="4">
        <v>9.1519725321967496</v>
      </c>
      <c r="AV34" s="7"/>
      <c r="AW34" s="7"/>
      <c r="AX34" s="4">
        <v>14.6634086680019</v>
      </c>
      <c r="AY34" s="4">
        <v>25.749859790927101</v>
      </c>
      <c r="AZ34" s="4">
        <v>15.6898900139873</v>
      </c>
      <c r="BA34" s="4">
        <v>17.445100673983401</v>
      </c>
      <c r="BB34" s="4">
        <v>30.966287446789799</v>
      </c>
      <c r="BC34" s="4">
        <v>19.505311942380398</v>
      </c>
      <c r="BD34" s="4">
        <v>15.214741496731101</v>
      </c>
      <c r="BE34" s="4">
        <v>24.6844987511517</v>
      </c>
      <c r="BF34" s="4">
        <v>23.329874884893599</v>
      </c>
      <c r="BG34" s="4">
        <v>14.6980862910747</v>
      </c>
      <c r="BH34" s="4">
        <v>22.4961360559074</v>
      </c>
      <c r="BI34" s="4">
        <v>21.8869445164597</v>
      </c>
      <c r="BJ34" s="4">
        <v>15.3280338250791</v>
      </c>
      <c r="BK34" s="4">
        <v>29.030021167600701</v>
      </c>
      <c r="BL34" s="4">
        <v>17.667711262791698</v>
      </c>
      <c r="BM34" s="4">
        <v>21.828066223655298</v>
      </c>
      <c r="BN34" s="4">
        <v>18.689097724288899</v>
      </c>
      <c r="BO34" s="4">
        <v>14.6729845919232</v>
      </c>
      <c r="BP34" s="4">
        <v>19.088727369224198</v>
      </c>
      <c r="BQ34" s="4">
        <v>16.394334360708399</v>
      </c>
      <c r="BR34" s="4">
        <v>32.739665058444501</v>
      </c>
      <c r="BS34" s="7"/>
      <c r="BT34" s="4">
        <v>13.1462775866258</v>
      </c>
      <c r="BU34" s="9">
        <v>19.682371459604902</v>
      </c>
      <c r="BV34" s="9">
        <v>29.4361010347152</v>
      </c>
      <c r="BW34" s="9">
        <v>16.124194511210799</v>
      </c>
      <c r="BX34" s="9">
        <v>22.9624567676432</v>
      </c>
      <c r="BY34" s="9">
        <v>34.532077480808397</v>
      </c>
      <c r="BZ34" s="9">
        <v>29.330648485985801</v>
      </c>
      <c r="CA34" s="9">
        <v>28.613581329340501</v>
      </c>
      <c r="CB34" s="9">
        <v>15.379237949193</v>
      </c>
      <c r="CC34" s="9">
        <v>18.3664410201816</v>
      </c>
      <c r="CD34" s="9">
        <v>13.224124881573699</v>
      </c>
      <c r="CE34" s="9">
        <v>17.093395995314101</v>
      </c>
      <c r="CF34" s="9">
        <v>18.439465427915302</v>
      </c>
      <c r="CG34" s="9">
        <v>32.411281217350599</v>
      </c>
      <c r="CH34" s="9">
        <v>17.810007273795399</v>
      </c>
      <c r="CI34" s="9">
        <v>27.489224245090899</v>
      </c>
      <c r="CJ34" s="9">
        <v>52.228517297496303</v>
      </c>
      <c r="CK34" s="9">
        <v>15.5193521578611</v>
      </c>
      <c r="CL34" s="9">
        <v>16.9198513643185</v>
      </c>
      <c r="CM34" s="9">
        <v>14.033264257521299</v>
      </c>
      <c r="CN34" s="9">
        <v>17.054051116310202</v>
      </c>
    </row>
    <row r="35" spans="1:92" ht="14.25" customHeight="1" x14ac:dyDescent="0.3">
      <c r="A35" s="2" t="s">
        <v>29</v>
      </c>
      <c r="B35" s="7"/>
      <c r="C35" s="7"/>
      <c r="D35" s="2">
        <v>11.1481564974641</v>
      </c>
      <c r="E35" s="2">
        <v>10.9796204229901</v>
      </c>
      <c r="F35" s="2">
        <v>11.444271026317001</v>
      </c>
      <c r="G35" s="2">
        <v>10.9790281728914</v>
      </c>
      <c r="H35" s="2">
        <v>11.5985355931037</v>
      </c>
      <c r="I35" s="2">
        <v>11.354926154916299</v>
      </c>
      <c r="J35" s="2">
        <v>11.442017926274101</v>
      </c>
      <c r="K35" s="2">
        <v>11.740402254621101</v>
      </c>
      <c r="L35" s="2">
        <v>11.882513533451201</v>
      </c>
      <c r="M35" s="2">
        <v>11.1643069788432</v>
      </c>
      <c r="N35" s="2">
        <v>11.190343600349999</v>
      </c>
      <c r="O35" s="2">
        <v>11.4180156416415</v>
      </c>
      <c r="P35" s="2">
        <v>11.277582050098999</v>
      </c>
      <c r="Q35" s="2">
        <v>11.192762133625299</v>
      </c>
      <c r="R35" s="2">
        <v>11.2208516370649</v>
      </c>
      <c r="S35" s="2">
        <v>10.9879526655369</v>
      </c>
      <c r="T35" s="2">
        <v>10.8887848310865</v>
      </c>
      <c r="U35" s="2">
        <v>10.5372664529479</v>
      </c>
      <c r="V35" s="2">
        <v>10.316985907455599</v>
      </c>
      <c r="W35" s="2">
        <v>10.4086919055951</v>
      </c>
      <c r="X35" s="2">
        <v>10.315522127492899</v>
      </c>
      <c r="Y35" s="7"/>
      <c r="Z35" s="7"/>
      <c r="AA35" s="2">
        <v>8.8908045376656997</v>
      </c>
      <c r="AB35" s="4">
        <v>8.9388176850075105</v>
      </c>
      <c r="AC35" s="4">
        <v>8.9425623631331206</v>
      </c>
      <c r="AD35" s="4">
        <v>8.8978132476430893</v>
      </c>
      <c r="AE35" s="4">
        <v>8.8842424056746108</v>
      </c>
      <c r="AF35" s="4">
        <v>8.8657929638583006</v>
      </c>
      <c r="AG35" s="4">
        <v>8.8514585770763503</v>
      </c>
      <c r="AH35" s="4">
        <v>8.92122215739791</v>
      </c>
      <c r="AI35" s="4">
        <v>8.8573208974271704</v>
      </c>
      <c r="AJ35" s="5">
        <v>8.8178116490076199</v>
      </c>
      <c r="AK35" s="4">
        <v>8.8646901360310597</v>
      </c>
      <c r="AL35" s="4">
        <v>8.9464050533288297</v>
      </c>
      <c r="AM35" s="4">
        <v>8.8829053763864803</v>
      </c>
      <c r="AN35" s="4">
        <v>8.9035534307398194</v>
      </c>
      <c r="AO35" s="4">
        <v>8.9742138690639806</v>
      </c>
      <c r="AP35" s="4">
        <v>8.9427245918813902</v>
      </c>
      <c r="AQ35" s="4">
        <v>8.9810057754683505</v>
      </c>
      <c r="AR35" s="4">
        <v>8.9994150161727404</v>
      </c>
      <c r="AS35" s="4">
        <v>8.98079772674145</v>
      </c>
      <c r="AT35" s="4">
        <v>9.0455046761287896</v>
      </c>
      <c r="AU35" s="4">
        <v>9.0689975147333293</v>
      </c>
      <c r="AV35" s="7"/>
      <c r="AW35" s="7"/>
      <c r="AX35" s="4">
        <v>14.451319020035699</v>
      </c>
      <c r="AY35" s="4">
        <v>26.4334983117453</v>
      </c>
      <c r="AZ35" s="4">
        <v>16.251330619486701</v>
      </c>
      <c r="BA35" s="4">
        <v>19.768206959939601</v>
      </c>
      <c r="BB35" s="4">
        <v>31.071579449316399</v>
      </c>
      <c r="BC35" s="4">
        <v>21.163365316824201</v>
      </c>
      <c r="BD35" s="4">
        <v>14.731936853476901</v>
      </c>
      <c r="BE35" s="4">
        <v>25.338508411001499</v>
      </c>
      <c r="BF35" s="4">
        <v>23.618589898839399</v>
      </c>
      <c r="BG35" s="4">
        <v>15.5259024818402</v>
      </c>
      <c r="BH35" s="4">
        <v>23.553826635719201</v>
      </c>
      <c r="BI35" s="4">
        <v>21.749818551886499</v>
      </c>
      <c r="BJ35" s="4">
        <v>14.0481999201217</v>
      </c>
      <c r="BK35" s="4">
        <v>29.1825874435151</v>
      </c>
      <c r="BL35" s="4">
        <v>18.178173385143701</v>
      </c>
      <c r="BM35" s="4">
        <v>22.2971027576598</v>
      </c>
      <c r="BN35" s="4">
        <v>18.217925273214401</v>
      </c>
      <c r="BO35" s="4">
        <v>14.7941642023659</v>
      </c>
      <c r="BP35" s="4">
        <v>19.1655557829909</v>
      </c>
      <c r="BQ35" s="4">
        <v>16.513815525952001</v>
      </c>
      <c r="BR35" s="4">
        <v>33.953528647762099</v>
      </c>
      <c r="BS35" s="7"/>
      <c r="BT35" s="4">
        <v>14.897828632749899</v>
      </c>
      <c r="BU35" s="9">
        <v>19.753892762281701</v>
      </c>
      <c r="BV35" s="9">
        <v>26.9350417453097</v>
      </c>
      <c r="BW35" s="9">
        <v>18.2329926149072</v>
      </c>
      <c r="BX35" s="9">
        <v>21.0101507583394</v>
      </c>
      <c r="BY35" s="9">
        <v>33.2230007757734</v>
      </c>
      <c r="BZ35" s="9">
        <v>27.418691701573799</v>
      </c>
      <c r="CA35" s="9">
        <v>26.259605778408599</v>
      </c>
      <c r="CB35" s="9">
        <v>15.120302514755901</v>
      </c>
      <c r="CC35" s="9">
        <v>17.126540535048601</v>
      </c>
      <c r="CD35" s="9">
        <v>13.964792977994801</v>
      </c>
      <c r="CE35" s="9">
        <v>15.055567933092499</v>
      </c>
      <c r="CF35" s="9">
        <v>18.789523614198401</v>
      </c>
      <c r="CG35" s="9">
        <v>34.162953586056702</v>
      </c>
      <c r="CH35" s="9">
        <v>17.376583577727001</v>
      </c>
      <c r="CI35" s="9">
        <v>27.2012266876525</v>
      </c>
      <c r="CJ35" s="9">
        <v>51.952667827109899</v>
      </c>
      <c r="CK35" s="9">
        <v>13.769521790906101</v>
      </c>
      <c r="CL35" s="9">
        <v>16.707549484140401</v>
      </c>
      <c r="CM35" s="9">
        <v>11.3247970628271</v>
      </c>
      <c r="CN35" s="9">
        <v>15.7593383767001</v>
      </c>
    </row>
    <row r="36" spans="1:92" ht="14.25" customHeight="1" x14ac:dyDescent="0.3">
      <c r="A36" s="2" t="s">
        <v>30</v>
      </c>
      <c r="B36" s="7"/>
      <c r="C36" s="7"/>
      <c r="D36" s="2">
        <v>11.302146669828501</v>
      </c>
      <c r="E36" s="2">
        <v>10.961833930110799</v>
      </c>
      <c r="F36" s="2">
        <v>11.804546161911301</v>
      </c>
      <c r="G36" s="2">
        <v>11.3503394448053</v>
      </c>
      <c r="H36" s="2">
        <v>11.736780292531</v>
      </c>
      <c r="I36" s="2">
        <v>11.677393161602</v>
      </c>
      <c r="J36" s="2">
        <v>11.939642097282499</v>
      </c>
      <c r="K36" s="2">
        <v>11.457479122230501</v>
      </c>
      <c r="L36" s="2">
        <v>11.5531974896662</v>
      </c>
      <c r="M36" s="2">
        <v>11.7984137871965</v>
      </c>
      <c r="N36" s="2">
        <v>11.369343934978099</v>
      </c>
      <c r="O36" s="2">
        <v>11.3259534827629</v>
      </c>
      <c r="P36" s="2">
        <v>11.276994693656899</v>
      </c>
      <c r="Q36" s="2">
        <v>11.330902109994</v>
      </c>
      <c r="R36" s="2">
        <v>10.957084872930199</v>
      </c>
      <c r="S36" s="2">
        <v>11.5206048753756</v>
      </c>
      <c r="T36" s="2">
        <v>10.3437896599961</v>
      </c>
      <c r="U36" s="2">
        <v>10.9938554430432</v>
      </c>
      <c r="V36" s="2">
        <v>10.6502556282095</v>
      </c>
      <c r="W36" s="2">
        <v>10.489069471385401</v>
      </c>
      <c r="X36" s="2">
        <v>10.594635919193999</v>
      </c>
      <c r="Y36" s="7"/>
      <c r="Z36" s="7"/>
      <c r="AA36" s="2">
        <v>9.1120672454128506</v>
      </c>
      <c r="AB36" s="4">
        <v>9.1373709448999296</v>
      </c>
      <c r="AC36" s="4">
        <v>9.1088865551315106</v>
      </c>
      <c r="AD36" s="4">
        <v>9.1020356737001702</v>
      </c>
      <c r="AE36" s="4">
        <v>9.0708489699573196</v>
      </c>
      <c r="AF36" s="4">
        <v>9.0580960413881595</v>
      </c>
      <c r="AG36" s="4">
        <v>9.0466406390479506</v>
      </c>
      <c r="AH36" s="4">
        <v>9.1051250371914492</v>
      </c>
      <c r="AI36" s="4">
        <v>9.0414878558974205</v>
      </c>
      <c r="AJ36" s="5">
        <v>8.9738202541041492</v>
      </c>
      <c r="AK36" s="4">
        <v>9.0495173882239293</v>
      </c>
      <c r="AL36" s="4">
        <v>9.1167397398054799</v>
      </c>
      <c r="AM36" s="4">
        <v>9.0589105310806399</v>
      </c>
      <c r="AN36" s="4">
        <v>9.0576578450275207</v>
      </c>
      <c r="AO36" s="4">
        <v>9.1035706053964898</v>
      </c>
      <c r="AP36" s="4">
        <v>9.0849150197545701</v>
      </c>
      <c r="AQ36" s="4">
        <v>9.1562328511030007</v>
      </c>
      <c r="AR36" s="4">
        <v>9.1661636242562992</v>
      </c>
      <c r="AS36" s="4">
        <v>9.1543374497498906</v>
      </c>
      <c r="AT36" s="4">
        <v>9.2091679601310705</v>
      </c>
      <c r="AU36" s="4">
        <v>9.2142053037066098</v>
      </c>
      <c r="AV36" s="7"/>
      <c r="AW36" s="7"/>
      <c r="AX36" s="4">
        <v>15.1175658508418</v>
      </c>
      <c r="AY36" s="4">
        <v>26.863749168872399</v>
      </c>
      <c r="AZ36" s="4">
        <v>17.249335940756598</v>
      </c>
      <c r="BA36" s="4">
        <v>18.3904411216364</v>
      </c>
      <c r="BB36" s="4">
        <v>32.908925489457197</v>
      </c>
      <c r="BC36" s="4">
        <v>21.223621000535701</v>
      </c>
      <c r="BD36" s="4">
        <v>15.517347682725999</v>
      </c>
      <c r="BE36" s="4">
        <v>25.643897415808599</v>
      </c>
      <c r="BF36" s="4">
        <v>25.829935954625</v>
      </c>
      <c r="BG36" s="4">
        <v>16.1680082940318</v>
      </c>
      <c r="BH36" s="4">
        <v>24.011321160841501</v>
      </c>
      <c r="BI36" s="4">
        <v>22.199339249889601</v>
      </c>
      <c r="BJ36" s="4">
        <v>14.498465154146301</v>
      </c>
      <c r="BK36" s="4">
        <v>29.7285993173371</v>
      </c>
      <c r="BL36" s="4">
        <v>18.409420299601301</v>
      </c>
      <c r="BM36" s="4">
        <v>22.564680402898599</v>
      </c>
      <c r="BN36" s="4">
        <v>18.185050657990001</v>
      </c>
      <c r="BO36" s="4">
        <v>15.254610869349101</v>
      </c>
      <c r="BP36" s="4">
        <v>20.6273569841123</v>
      </c>
      <c r="BQ36" s="4">
        <v>16.7820608272466</v>
      </c>
      <c r="BR36" s="4">
        <v>35.240257851756503</v>
      </c>
      <c r="BS36" s="7"/>
      <c r="BT36" s="4">
        <v>13.470625009400599</v>
      </c>
      <c r="BU36" s="9">
        <v>18.8529985229681</v>
      </c>
      <c r="BV36" s="9">
        <v>25.894297878380101</v>
      </c>
      <c r="BW36" s="9">
        <v>16.066659755394401</v>
      </c>
      <c r="BX36" s="9">
        <v>20.075639591502402</v>
      </c>
      <c r="BY36" s="9">
        <v>33.148137408609898</v>
      </c>
      <c r="BZ36" s="9">
        <v>28.580532552877301</v>
      </c>
      <c r="CA36" s="9">
        <v>26.117007888137501</v>
      </c>
      <c r="CB36" s="9">
        <v>13.440613379689101</v>
      </c>
      <c r="CC36" s="9">
        <v>14.724372167904001</v>
      </c>
      <c r="CD36" s="9">
        <v>15.0130729088233</v>
      </c>
      <c r="CE36" s="9">
        <v>18.513864535834902</v>
      </c>
      <c r="CF36" s="9">
        <v>15.1169291635285</v>
      </c>
      <c r="CG36" s="9">
        <v>29.177115009851299</v>
      </c>
      <c r="CH36" s="9">
        <v>15.5289800944087</v>
      </c>
      <c r="CI36" s="9">
        <v>24.2875384004845</v>
      </c>
      <c r="CJ36" s="9">
        <v>50.656905002315398</v>
      </c>
      <c r="CK36" s="9">
        <v>14.039561141866599</v>
      </c>
      <c r="CL36" s="9">
        <v>16.070723215061999</v>
      </c>
      <c r="CM36" s="9">
        <v>11.6377951252471</v>
      </c>
      <c r="CN36" s="9">
        <v>16.409563025028199</v>
      </c>
    </row>
    <row r="37" spans="1:92" ht="14.25" customHeight="1" x14ac:dyDescent="0.3">
      <c r="A37" s="2" t="s">
        <v>31</v>
      </c>
      <c r="B37" s="7"/>
      <c r="C37" s="7"/>
      <c r="D37" s="2">
        <v>11.641821069834799</v>
      </c>
      <c r="E37" s="2">
        <v>11.309944607036099</v>
      </c>
      <c r="F37" s="2">
        <v>12.023780010374599</v>
      </c>
      <c r="G37" s="2">
        <v>12.0266088376088</v>
      </c>
      <c r="H37" s="2">
        <v>12.102963595535501</v>
      </c>
      <c r="I37" s="2">
        <v>11.7374072096428</v>
      </c>
      <c r="J37" s="2">
        <v>11.8323322950265</v>
      </c>
      <c r="K37" s="2">
        <v>12.1110767493472</v>
      </c>
      <c r="L37" s="2">
        <v>12.196353496774901</v>
      </c>
      <c r="M37" s="2">
        <v>11.960888677760799</v>
      </c>
      <c r="N37" s="2">
        <v>11.757000908159</v>
      </c>
      <c r="O37" s="2">
        <v>12.0458822675644</v>
      </c>
      <c r="P37" s="2">
        <v>11.6135275198051</v>
      </c>
      <c r="Q37" s="2">
        <v>11.3767634527451</v>
      </c>
      <c r="R37" s="2">
        <v>11.110729585622</v>
      </c>
      <c r="S37" s="2">
        <v>11.5052132423922</v>
      </c>
      <c r="T37" s="2">
        <v>11.2466553966732</v>
      </c>
      <c r="U37" s="2">
        <v>10.941538539335401</v>
      </c>
      <c r="V37" s="2">
        <v>10.7134633571573</v>
      </c>
      <c r="W37" s="2">
        <v>10.991874508753201</v>
      </c>
      <c r="X37" s="2">
        <v>11.0340476232257</v>
      </c>
      <c r="Y37" s="7"/>
      <c r="Z37" s="7"/>
      <c r="AA37" s="2">
        <v>9.4029280703967792</v>
      </c>
      <c r="AB37" s="4">
        <v>9.4286886957472902</v>
      </c>
      <c r="AC37" s="4">
        <v>9.4227598557026102</v>
      </c>
      <c r="AD37" s="4">
        <v>9.41659218968943</v>
      </c>
      <c r="AE37" s="4">
        <v>9.4102690113337193</v>
      </c>
      <c r="AF37" s="4">
        <v>9.3969476269891299</v>
      </c>
      <c r="AG37" s="4">
        <v>9.3897019603781509</v>
      </c>
      <c r="AH37" s="4">
        <v>9.4351591818035097</v>
      </c>
      <c r="AI37" s="4">
        <v>9.3635547020245493</v>
      </c>
      <c r="AJ37" s="5">
        <v>9.3071124823082005</v>
      </c>
      <c r="AK37" s="4">
        <v>9.4055296425708192</v>
      </c>
      <c r="AL37" s="4">
        <v>9.4536567773515792</v>
      </c>
      <c r="AM37" s="4">
        <v>9.4075103881501807</v>
      </c>
      <c r="AN37" s="4">
        <v>9.4217160887935307</v>
      </c>
      <c r="AO37" s="4">
        <v>9.46405731211971</v>
      </c>
      <c r="AP37" s="4">
        <v>9.4556231625462495</v>
      </c>
      <c r="AQ37" s="4">
        <v>9.4767292116895394</v>
      </c>
      <c r="AR37" s="4">
        <v>9.4774374622483002</v>
      </c>
      <c r="AS37" s="4">
        <v>9.47571929673955</v>
      </c>
      <c r="AT37" s="4">
        <v>9.4858171922182599</v>
      </c>
      <c r="AU37" s="4">
        <v>9.4848476682872391</v>
      </c>
      <c r="AV37" s="7"/>
      <c r="AW37" s="7"/>
      <c r="AX37" s="4">
        <v>15.402610945580999</v>
      </c>
      <c r="AY37" s="4">
        <v>26.336145617485901</v>
      </c>
      <c r="AZ37" s="4">
        <v>17.425556596724402</v>
      </c>
      <c r="BA37" s="4">
        <v>14.6784077056063</v>
      </c>
      <c r="BB37" s="4">
        <v>30.989384346324702</v>
      </c>
      <c r="BC37" s="4">
        <v>21.4750850736887</v>
      </c>
      <c r="BD37" s="4">
        <v>14.692417011189599</v>
      </c>
      <c r="BE37" s="4">
        <v>24.652942311956199</v>
      </c>
      <c r="BF37" s="4">
        <v>23.6985589642284</v>
      </c>
      <c r="BG37" s="4">
        <v>22.840384034543799</v>
      </c>
      <c r="BH37" s="4">
        <v>23.1104079421535</v>
      </c>
      <c r="BI37" s="4">
        <v>21.155113608969302</v>
      </c>
      <c r="BJ37" s="4">
        <v>13.6903276696486</v>
      </c>
      <c r="BK37" s="4">
        <v>28.8900545777174</v>
      </c>
      <c r="BL37" s="4">
        <v>17.6995636184927</v>
      </c>
      <c r="BM37" s="4">
        <v>21.138043305400501</v>
      </c>
      <c r="BN37" s="4">
        <v>17.276639841115099</v>
      </c>
      <c r="BO37" s="4">
        <v>14.858784659527799</v>
      </c>
      <c r="BP37" s="4">
        <v>20.5410163737962</v>
      </c>
      <c r="BQ37" s="4">
        <v>15.9856761832043</v>
      </c>
      <c r="BR37" s="4">
        <v>33.046134743322803</v>
      </c>
      <c r="BS37" s="7"/>
      <c r="BT37" s="4">
        <v>13.071876546066999</v>
      </c>
      <c r="BU37" s="9">
        <v>21.2121481146193</v>
      </c>
      <c r="BV37" s="9">
        <v>28.835049128324801</v>
      </c>
      <c r="BW37" s="9">
        <v>19.650254093604499</v>
      </c>
      <c r="BX37" s="9">
        <v>22.948369014679301</v>
      </c>
      <c r="BY37" s="9">
        <v>30.262086532322801</v>
      </c>
      <c r="BZ37" s="9">
        <v>28.205270879665601</v>
      </c>
      <c r="CA37" s="9">
        <v>26.095156770949998</v>
      </c>
      <c r="CB37" s="9">
        <v>16.102573702359098</v>
      </c>
      <c r="CC37" s="9">
        <v>17.587564944685599</v>
      </c>
      <c r="CD37" s="9">
        <v>16.028510893885301</v>
      </c>
      <c r="CE37" s="9">
        <v>16.252944807019301</v>
      </c>
      <c r="CF37" s="9">
        <v>17.737409481888999</v>
      </c>
      <c r="CG37" s="9">
        <v>30.121089230614601</v>
      </c>
      <c r="CH37" s="9">
        <v>19.535135554014001</v>
      </c>
      <c r="CI37" s="9">
        <v>28.7405373837897</v>
      </c>
      <c r="CJ37" s="9">
        <v>51.382417897430997</v>
      </c>
      <c r="CK37" s="9">
        <v>15.3305497773163</v>
      </c>
      <c r="CL37" s="9">
        <v>17.290969422587001</v>
      </c>
      <c r="CM37" s="9">
        <v>14.7488235222004</v>
      </c>
      <c r="CN37" s="9">
        <v>17.027325585670201</v>
      </c>
    </row>
    <row r="38" spans="1:92" ht="14.25" customHeight="1" x14ac:dyDescent="0.3">
      <c r="A38" s="2" t="s">
        <v>32</v>
      </c>
      <c r="B38" s="7"/>
      <c r="C38" s="7"/>
      <c r="D38" s="2">
        <v>12.182173231221901</v>
      </c>
      <c r="E38" s="2">
        <v>12.2010044223872</v>
      </c>
      <c r="F38" s="2">
        <v>12.580794330166601</v>
      </c>
      <c r="G38" s="2">
        <v>12.6078685080738</v>
      </c>
      <c r="H38" s="2">
        <v>12.803253199223301</v>
      </c>
      <c r="I38" s="2">
        <v>12.4920928517632</v>
      </c>
      <c r="J38" s="2">
        <v>12.310758830484399</v>
      </c>
      <c r="K38" s="2">
        <v>11.959018268915999</v>
      </c>
      <c r="L38" s="2">
        <v>12.7110521828881</v>
      </c>
      <c r="M38" s="2">
        <v>12.372619986867999</v>
      </c>
      <c r="N38" s="2">
        <v>11.895721679436299</v>
      </c>
      <c r="O38" s="2">
        <v>11.7930619675316</v>
      </c>
      <c r="P38" s="2">
        <v>11.8422541788189</v>
      </c>
      <c r="Q38" s="2">
        <v>11.896994757521</v>
      </c>
      <c r="R38" s="2">
        <v>11.845253501119601</v>
      </c>
      <c r="S38" s="2">
        <v>11.6586744271596</v>
      </c>
      <c r="T38" s="2">
        <v>11.7585559661128</v>
      </c>
      <c r="U38" s="2">
        <v>11.5293294541446</v>
      </c>
      <c r="V38" s="2">
        <v>11.053783628450001</v>
      </c>
      <c r="W38" s="2">
        <v>11.237200921408</v>
      </c>
      <c r="X38" s="2">
        <v>11.264141258342701</v>
      </c>
      <c r="Y38" s="7"/>
      <c r="Z38" s="7"/>
      <c r="AA38" s="2">
        <v>9.7371752914776799</v>
      </c>
      <c r="AB38" s="4">
        <v>9.7542406624650102</v>
      </c>
      <c r="AC38" s="4">
        <v>9.7260320268466405</v>
      </c>
      <c r="AD38" s="4">
        <v>9.7133740180447692</v>
      </c>
      <c r="AE38" s="4">
        <v>9.6972286524145108</v>
      </c>
      <c r="AF38" s="4">
        <v>9.7115023865646695</v>
      </c>
      <c r="AG38" s="4">
        <v>9.7188275304078307</v>
      </c>
      <c r="AH38" s="4">
        <v>9.7346348213974192</v>
      </c>
      <c r="AI38" s="4">
        <v>9.6636287337040301</v>
      </c>
      <c r="AJ38" s="5">
        <v>9.6312394433624497</v>
      </c>
      <c r="AK38" s="4">
        <v>9.7316408383677402</v>
      </c>
      <c r="AL38" s="4">
        <v>9.7551868896044205</v>
      </c>
      <c r="AM38" s="4">
        <v>9.7352182672319305</v>
      </c>
      <c r="AN38" s="4">
        <v>9.7305591607920299</v>
      </c>
      <c r="AO38" s="4">
        <v>9.7498240319411096</v>
      </c>
      <c r="AP38" s="4">
        <v>9.7713998903074906</v>
      </c>
      <c r="AQ38" s="4">
        <v>9.7786560985571693</v>
      </c>
      <c r="AR38" s="4">
        <v>9.7600885338975907</v>
      </c>
      <c r="AS38" s="4">
        <v>9.7744844285010295</v>
      </c>
      <c r="AT38" s="4">
        <v>9.8086130571615602</v>
      </c>
      <c r="AU38" s="4">
        <v>9.8090913402370692</v>
      </c>
      <c r="AV38" s="7"/>
      <c r="AW38" s="7"/>
      <c r="AX38" s="4">
        <v>15.366387687342399</v>
      </c>
      <c r="AY38" s="4">
        <v>27.291173544720401</v>
      </c>
      <c r="AZ38" s="4">
        <v>17.712281903551599</v>
      </c>
      <c r="BA38" s="4">
        <v>16.460390599273801</v>
      </c>
      <c r="BB38" s="4">
        <v>32.707022170163398</v>
      </c>
      <c r="BC38" s="4">
        <v>22.364131397456799</v>
      </c>
      <c r="BD38" s="4">
        <v>15.7176158879384</v>
      </c>
      <c r="BE38" s="4">
        <v>26.195553272165402</v>
      </c>
      <c r="BF38" s="4">
        <v>24.358528434467701</v>
      </c>
      <c r="BG38" s="4">
        <v>24.845060487590899</v>
      </c>
      <c r="BH38" s="4">
        <v>22.432649596967799</v>
      </c>
      <c r="BI38" s="4">
        <v>22.398294314242399</v>
      </c>
      <c r="BJ38" s="4">
        <v>14.808339172885301</v>
      </c>
      <c r="BK38" s="4">
        <v>30.534347685899199</v>
      </c>
      <c r="BL38" s="4">
        <v>18.585602034363099</v>
      </c>
      <c r="BM38" s="4">
        <v>23.215862659686302</v>
      </c>
      <c r="BN38" s="4">
        <v>17.9268127585602</v>
      </c>
      <c r="BO38" s="4">
        <v>15.6802737123288</v>
      </c>
      <c r="BP38" s="4">
        <v>21.6881163220235</v>
      </c>
      <c r="BQ38" s="4">
        <v>17.268866489606001</v>
      </c>
      <c r="BR38" s="4">
        <v>34.853808399833397</v>
      </c>
      <c r="BS38" s="7"/>
      <c r="BT38" s="4">
        <v>10.937191817402301</v>
      </c>
      <c r="BU38" s="9">
        <v>20.296547982792301</v>
      </c>
      <c r="BV38" s="9">
        <v>29.469915869099498</v>
      </c>
      <c r="BW38" s="9">
        <v>20.109651907360799</v>
      </c>
      <c r="BX38" s="9">
        <v>22.664326892522801</v>
      </c>
      <c r="BY38" s="9">
        <v>31.198083231151099</v>
      </c>
      <c r="BZ38" s="9">
        <v>28.205462929458999</v>
      </c>
      <c r="CA38" s="9">
        <v>25.968144624272199</v>
      </c>
      <c r="CB38" s="9">
        <v>15.6133831714089</v>
      </c>
      <c r="CC38" s="9">
        <v>17.409671970046698</v>
      </c>
      <c r="CD38" s="9">
        <v>13.4496646498626</v>
      </c>
      <c r="CE38" s="9">
        <v>17.084993421630699</v>
      </c>
      <c r="CF38" s="9">
        <v>17.2385760417745</v>
      </c>
      <c r="CG38" s="9">
        <v>30.0697655305875</v>
      </c>
      <c r="CH38" s="9">
        <v>17.569944770475399</v>
      </c>
      <c r="CI38" s="9">
        <v>28.7141907242275</v>
      </c>
      <c r="CJ38" s="9">
        <v>50.863379559222601</v>
      </c>
      <c r="CK38" s="9">
        <v>16.721234462565</v>
      </c>
      <c r="CL38" s="9">
        <v>16.588134031390901</v>
      </c>
      <c r="CM38" s="9">
        <v>13.512010476331501</v>
      </c>
      <c r="CN38" s="9">
        <v>16.548396409199398</v>
      </c>
    </row>
    <row r="39" spans="1:92" ht="14.25" customHeight="1" x14ac:dyDescent="0.3">
      <c r="A39" s="2" t="s">
        <v>33</v>
      </c>
      <c r="B39" s="7"/>
      <c r="C39" s="7"/>
      <c r="D39" s="2">
        <v>12.343088333458301</v>
      </c>
      <c r="E39" s="2">
        <v>12.4057623609737</v>
      </c>
      <c r="F39" s="2">
        <v>13.540610970824799</v>
      </c>
      <c r="G39" s="2">
        <v>12.820426731162099</v>
      </c>
      <c r="H39" s="2">
        <v>12.534592661664201</v>
      </c>
      <c r="I39" s="2">
        <v>12.615498366899899</v>
      </c>
      <c r="J39" s="2">
        <v>12.6578374609027</v>
      </c>
      <c r="K39" s="2">
        <v>12.258149701039599</v>
      </c>
      <c r="L39" s="2">
        <v>12.745441968880201</v>
      </c>
      <c r="M39" s="2">
        <v>12.7792353750504</v>
      </c>
      <c r="N39" s="2">
        <v>12.2127252077908</v>
      </c>
      <c r="O39" s="2">
        <v>12.5755296937919</v>
      </c>
      <c r="P39" s="2">
        <v>12.5333295059016</v>
      </c>
      <c r="Q39" s="2">
        <v>12.4085552442045</v>
      </c>
      <c r="R39" s="2">
        <v>12.1393704757129</v>
      </c>
      <c r="S39" s="2">
        <v>12.2027084072172</v>
      </c>
      <c r="T39" s="2">
        <v>11.9489396260202</v>
      </c>
      <c r="U39" s="2">
        <v>11.604502035563501</v>
      </c>
      <c r="V39" s="2">
        <v>11.854218832180701</v>
      </c>
      <c r="W39" s="2">
        <v>11.745572282338101</v>
      </c>
      <c r="X39" s="2">
        <v>11.445205443794499</v>
      </c>
      <c r="Y39" s="7"/>
      <c r="Z39" s="7"/>
      <c r="AA39" s="2">
        <v>10.0029336119514</v>
      </c>
      <c r="AB39" s="4">
        <v>10.020713441374699</v>
      </c>
      <c r="AC39" s="4">
        <v>10.0286075809308</v>
      </c>
      <c r="AD39" s="4">
        <v>10.0242546046903</v>
      </c>
      <c r="AE39" s="4">
        <v>10.018722306473199</v>
      </c>
      <c r="AF39" s="4">
        <v>10.025929488522801</v>
      </c>
      <c r="AG39" s="4">
        <v>10.048459832898899</v>
      </c>
      <c r="AH39" s="4">
        <v>10.0703681315712</v>
      </c>
      <c r="AI39" s="4">
        <v>9.9847928738037304</v>
      </c>
      <c r="AJ39" s="5">
        <v>9.9589645963414792</v>
      </c>
      <c r="AK39" s="4">
        <v>10.050089489471899</v>
      </c>
      <c r="AL39" s="4">
        <v>10.0521724877366</v>
      </c>
      <c r="AM39" s="4">
        <v>10.0387569075847</v>
      </c>
      <c r="AN39" s="4">
        <v>10.0841880049429</v>
      </c>
      <c r="AO39" s="4">
        <v>10.076543232097499</v>
      </c>
      <c r="AP39" s="4">
        <v>10.0876758852148</v>
      </c>
      <c r="AQ39" s="4">
        <v>10.072732100190301</v>
      </c>
      <c r="AR39" s="4">
        <v>10.054268688736601</v>
      </c>
      <c r="AS39" s="4">
        <v>10.065512555160501</v>
      </c>
      <c r="AT39" s="4">
        <v>10.08827880704</v>
      </c>
      <c r="AU39" s="4">
        <v>10.089635615854499</v>
      </c>
      <c r="AV39" s="7"/>
      <c r="AW39" s="7"/>
      <c r="AX39" s="4">
        <v>15.4315523150198</v>
      </c>
      <c r="AY39" s="4">
        <v>27.957809924934001</v>
      </c>
      <c r="AZ39" s="4">
        <v>17.878000820111499</v>
      </c>
      <c r="BA39" s="4">
        <v>16.546635648606799</v>
      </c>
      <c r="BB39" s="4">
        <v>34.094040582090599</v>
      </c>
      <c r="BC39" s="4">
        <v>24.1318201359733</v>
      </c>
      <c r="BD39" s="4">
        <v>16.688946557589301</v>
      </c>
      <c r="BE39" s="4">
        <v>26.767755266575499</v>
      </c>
      <c r="BF39" s="4">
        <v>25.014633203299599</v>
      </c>
      <c r="BG39" s="4">
        <v>24.548097498881901</v>
      </c>
      <c r="BH39" s="4">
        <v>22.4432051038665</v>
      </c>
      <c r="BI39" s="4">
        <v>22.792463115298499</v>
      </c>
      <c r="BJ39" s="4">
        <v>15.5035894800845</v>
      </c>
      <c r="BK39" s="4">
        <v>31.276190637869</v>
      </c>
      <c r="BL39" s="4">
        <v>19.502753380404201</v>
      </c>
      <c r="BM39" s="4">
        <v>24.167139170081001</v>
      </c>
      <c r="BN39" s="4">
        <v>18.193232109695799</v>
      </c>
      <c r="BO39" s="4">
        <v>16.143474564231202</v>
      </c>
      <c r="BP39" s="4">
        <v>22.8310895459059</v>
      </c>
      <c r="BQ39" s="4">
        <v>17.982025748012902</v>
      </c>
      <c r="BR39" s="4">
        <v>35.192168356594102</v>
      </c>
      <c r="BS39" s="7"/>
      <c r="BT39" s="4">
        <v>14.627301811675601</v>
      </c>
      <c r="BU39" s="9">
        <v>20.515752900025699</v>
      </c>
      <c r="BV39" s="9">
        <v>25.884248689568601</v>
      </c>
      <c r="BW39" s="9">
        <v>19.4448885497345</v>
      </c>
      <c r="BX39" s="9">
        <v>21.708442266630001</v>
      </c>
      <c r="BY39" s="9">
        <v>31.8245297221954</v>
      </c>
      <c r="BZ39" s="9">
        <v>25.5674530047486</v>
      </c>
      <c r="CA39" s="9">
        <v>24.654403212371399</v>
      </c>
      <c r="CB39" s="9">
        <v>15.6302374063645</v>
      </c>
      <c r="CC39" s="9">
        <v>16.6520220324816</v>
      </c>
      <c r="CD39" s="9">
        <v>15.487747529373699</v>
      </c>
      <c r="CE39" s="9">
        <v>19.199678528254701</v>
      </c>
      <c r="CF39" s="9">
        <v>16.6097089749993</v>
      </c>
      <c r="CG39" s="9">
        <v>35.424848347981303</v>
      </c>
      <c r="CH39" s="9">
        <v>16.0188116445721</v>
      </c>
      <c r="CI39" s="9">
        <v>23.573387012974699</v>
      </c>
      <c r="CJ39" s="9">
        <v>50.664451430573799</v>
      </c>
      <c r="CK39" s="9">
        <v>16.350754943757</v>
      </c>
      <c r="CL39" s="9">
        <v>16.737662312022898</v>
      </c>
      <c r="CM39" s="9">
        <v>11.7786182143518</v>
      </c>
      <c r="CN39" s="9">
        <v>16.7455783665126</v>
      </c>
    </row>
    <row r="40" spans="1:92" ht="14.25" customHeight="1" x14ac:dyDescent="0.3">
      <c r="A40" s="2" t="s">
        <v>34</v>
      </c>
      <c r="B40" s="7"/>
      <c r="C40" s="7"/>
      <c r="D40" s="2">
        <v>12.256446803206</v>
      </c>
      <c r="E40" s="2">
        <v>12.034685214803501</v>
      </c>
      <c r="F40" s="2">
        <v>12.849508446592001</v>
      </c>
      <c r="G40" s="2">
        <v>13.002580922223901</v>
      </c>
      <c r="H40" s="2">
        <v>12.678460527748699</v>
      </c>
      <c r="I40" s="2">
        <v>12.631339732010099</v>
      </c>
      <c r="J40" s="2">
        <v>13.101538458727701</v>
      </c>
      <c r="K40" s="2">
        <v>12.567513695684401</v>
      </c>
      <c r="L40" s="2">
        <v>12.400246429128201</v>
      </c>
      <c r="M40" s="2">
        <v>12.9247232180817</v>
      </c>
      <c r="N40" s="2">
        <v>12.272765851330099</v>
      </c>
      <c r="O40" s="2">
        <v>12.185791611758001</v>
      </c>
      <c r="P40" s="2">
        <v>12.349908092473999</v>
      </c>
      <c r="Q40" s="2">
        <v>11.629325841810299</v>
      </c>
      <c r="R40" s="2">
        <v>12.229047512127099</v>
      </c>
      <c r="S40" s="2">
        <v>12.331694799372301</v>
      </c>
      <c r="T40" s="2">
        <v>12.0463088475238</v>
      </c>
      <c r="U40" s="2">
        <v>11.564504515605099</v>
      </c>
      <c r="V40" s="2">
        <v>11.3227423580086</v>
      </c>
      <c r="W40" s="2">
        <v>11.411140393197799</v>
      </c>
      <c r="X40" s="2">
        <v>11.3650020852008</v>
      </c>
      <c r="Y40" s="7"/>
      <c r="Z40" s="7"/>
      <c r="AA40" s="2">
        <v>9.8347676549191601</v>
      </c>
      <c r="AB40" s="4">
        <v>9.8576340502259008</v>
      </c>
      <c r="AC40" s="4">
        <v>9.8024760034927994</v>
      </c>
      <c r="AD40" s="4">
        <v>9.8509684290697592</v>
      </c>
      <c r="AE40" s="4">
        <v>9.8631676703168196</v>
      </c>
      <c r="AF40" s="4">
        <v>9.8554540607819199</v>
      </c>
      <c r="AG40" s="4">
        <v>9.8650932606369892</v>
      </c>
      <c r="AH40" s="4">
        <v>9.8686189335298593</v>
      </c>
      <c r="AI40" s="5">
        <v>9.7967839453227992</v>
      </c>
      <c r="AJ40" s="4">
        <v>9.8067805991830106</v>
      </c>
      <c r="AK40" s="4">
        <v>9.9040265418953002</v>
      </c>
      <c r="AL40" s="4">
        <v>9.90160852775041</v>
      </c>
      <c r="AM40" s="4">
        <v>9.8914903077247303</v>
      </c>
      <c r="AN40" s="4">
        <v>9.9010439195083695</v>
      </c>
      <c r="AO40" s="4">
        <v>9.85238397156796</v>
      </c>
      <c r="AP40" s="4">
        <v>9.9182946939214105</v>
      </c>
      <c r="AQ40" s="4">
        <v>9.9013917865033303</v>
      </c>
      <c r="AR40" s="4">
        <v>9.8878463025816092</v>
      </c>
      <c r="AS40" s="4">
        <v>9.8994623212964097</v>
      </c>
      <c r="AT40" s="4">
        <v>9.9034819260322902</v>
      </c>
      <c r="AU40" s="4">
        <v>9.9057781999411993</v>
      </c>
      <c r="AV40" s="7"/>
      <c r="AW40" s="7"/>
      <c r="AX40" s="4">
        <v>15.722652669627299</v>
      </c>
      <c r="AY40" s="4">
        <v>27.997236605138699</v>
      </c>
      <c r="AZ40" s="4">
        <v>18.1154835803009</v>
      </c>
      <c r="BA40" s="4">
        <v>16.743503081816701</v>
      </c>
      <c r="BB40" s="4">
        <v>33.807162400291404</v>
      </c>
      <c r="BC40" s="4">
        <v>26.034648646581498</v>
      </c>
      <c r="BD40" s="4">
        <v>16.2900042167437</v>
      </c>
      <c r="BE40" s="4">
        <v>26.431258383857202</v>
      </c>
      <c r="BF40" s="4">
        <v>23.5602594975126</v>
      </c>
      <c r="BG40" s="4">
        <v>24.3758701220431</v>
      </c>
      <c r="BH40" s="4">
        <v>23.5817043832472</v>
      </c>
      <c r="BI40" s="4">
        <v>22.804580842766999</v>
      </c>
      <c r="BJ40" s="4">
        <v>15.1255814724061</v>
      </c>
      <c r="BK40" s="4">
        <v>31.051959884250699</v>
      </c>
      <c r="BL40" s="4">
        <v>19.280480568829098</v>
      </c>
      <c r="BM40" s="4">
        <v>23.5995178218066</v>
      </c>
      <c r="BN40" s="4">
        <v>18.353871104571699</v>
      </c>
      <c r="BO40" s="4">
        <v>15.951668784083401</v>
      </c>
      <c r="BP40" s="4">
        <v>21.798359828928302</v>
      </c>
      <c r="BQ40" s="4">
        <v>17.261203515366699</v>
      </c>
      <c r="BR40" s="4">
        <v>35.906347664638602</v>
      </c>
      <c r="BS40" s="7"/>
      <c r="BT40" s="4">
        <v>12.990205117813501</v>
      </c>
      <c r="BU40" s="9">
        <v>18.653778978604301</v>
      </c>
      <c r="BV40" s="9">
        <v>27.732383585652901</v>
      </c>
      <c r="BW40" s="9">
        <v>18.566133943370598</v>
      </c>
      <c r="BX40" s="9">
        <v>22.165822692079299</v>
      </c>
      <c r="BY40" s="9">
        <v>30.572802922318399</v>
      </c>
      <c r="BZ40" s="9">
        <v>27.943453029964001</v>
      </c>
      <c r="CA40" s="9">
        <v>25.257333220567102</v>
      </c>
      <c r="CB40" s="9">
        <v>14.1396917135958</v>
      </c>
      <c r="CC40" s="9">
        <v>15.469927476908101</v>
      </c>
      <c r="CD40" s="9">
        <v>13.426612345475</v>
      </c>
      <c r="CE40" s="9">
        <v>16.837265872489699</v>
      </c>
      <c r="CF40" s="9">
        <v>16.904593109910799</v>
      </c>
      <c r="CG40" s="9">
        <v>29.175572095980499</v>
      </c>
      <c r="CH40" s="9">
        <v>16.384598745214099</v>
      </c>
      <c r="CI40" s="9">
        <v>27.961962902194099</v>
      </c>
      <c r="CJ40" s="9">
        <v>50.836788442810999</v>
      </c>
      <c r="CK40" s="9">
        <v>16.874726043957601</v>
      </c>
      <c r="CL40" s="9">
        <v>17.6522869825885</v>
      </c>
      <c r="CM40" s="9">
        <v>11.766055952085599</v>
      </c>
      <c r="CN40" s="9">
        <v>16.250684370534898</v>
      </c>
    </row>
    <row r="41" spans="1:92" ht="14.25" customHeight="1" x14ac:dyDescent="0.3">
      <c r="A41" s="2" t="s">
        <v>35</v>
      </c>
      <c r="B41" s="7"/>
      <c r="C41" s="7"/>
      <c r="D41" s="2">
        <v>12.951267322995401</v>
      </c>
      <c r="E41" s="2">
        <v>12.6814054820378</v>
      </c>
      <c r="F41" s="2">
        <v>13.310221465995101</v>
      </c>
      <c r="G41" s="2">
        <v>12.900431746412499</v>
      </c>
      <c r="H41" s="2">
        <v>12.5637742661822</v>
      </c>
      <c r="I41" s="2">
        <v>12.7002815624463</v>
      </c>
      <c r="J41" s="2">
        <v>13.4798294339296</v>
      </c>
      <c r="K41" s="2">
        <v>12.5182064324759</v>
      </c>
      <c r="L41" s="2">
        <v>12.8418187797367</v>
      </c>
      <c r="M41" s="2">
        <v>12.544019506017399</v>
      </c>
      <c r="N41" s="2">
        <v>12.552838588544899</v>
      </c>
      <c r="O41" s="2">
        <v>12.503928784836001</v>
      </c>
      <c r="P41" s="2">
        <v>12.552477010682599</v>
      </c>
      <c r="Q41" s="2">
        <v>11.862926031374</v>
      </c>
      <c r="R41" s="2">
        <v>12.123636055377901</v>
      </c>
      <c r="S41" s="2">
        <v>12.4248199418835</v>
      </c>
      <c r="T41" s="2">
        <v>12.206866182408501</v>
      </c>
      <c r="U41" s="2">
        <v>11.898706895882199</v>
      </c>
      <c r="V41" s="2">
        <v>11.7998015351584</v>
      </c>
      <c r="W41" s="2">
        <v>11.5410257583339</v>
      </c>
      <c r="X41" s="2">
        <v>11.674022510456</v>
      </c>
      <c r="Y41" s="7"/>
      <c r="Z41" s="7"/>
      <c r="AA41" s="2">
        <v>10.2508328569316</v>
      </c>
      <c r="AB41" s="4">
        <v>10.2732596938777</v>
      </c>
      <c r="AC41" s="4">
        <v>10.245231469154501</v>
      </c>
      <c r="AD41" s="4">
        <v>10.2372471703505</v>
      </c>
      <c r="AE41" s="4">
        <v>10.2379007289478</v>
      </c>
      <c r="AF41" s="4">
        <v>10.263580662527</v>
      </c>
      <c r="AG41" s="4">
        <v>10.261091456474499</v>
      </c>
      <c r="AH41" s="4">
        <v>10.2658364899017</v>
      </c>
      <c r="AI41" s="4">
        <v>10.2090863786882</v>
      </c>
      <c r="AJ41" s="5">
        <v>10.193412191737</v>
      </c>
      <c r="AK41" s="4">
        <v>10.318053444947401</v>
      </c>
      <c r="AL41" s="4">
        <v>10.287278483092599</v>
      </c>
      <c r="AM41" s="4">
        <v>10.274469632938199</v>
      </c>
      <c r="AN41" s="4">
        <v>10.2810150843901</v>
      </c>
      <c r="AO41" s="4">
        <v>10.2341529341273</v>
      </c>
      <c r="AP41" s="4">
        <v>10.297403684231501</v>
      </c>
      <c r="AQ41" s="4">
        <v>10.2930693231558</v>
      </c>
      <c r="AR41" s="4">
        <v>10.2801404136699</v>
      </c>
      <c r="AS41" s="4">
        <v>10.290520158040099</v>
      </c>
      <c r="AT41" s="4">
        <v>10.2883971279196</v>
      </c>
      <c r="AU41" s="4">
        <v>10.298646441680599</v>
      </c>
      <c r="AV41" s="7"/>
      <c r="AW41" s="7"/>
      <c r="AX41" s="4">
        <v>16.270299390263901</v>
      </c>
      <c r="AY41" s="4">
        <v>28.238052779865299</v>
      </c>
      <c r="AZ41" s="4">
        <v>17.732940418954001</v>
      </c>
      <c r="BA41" s="4">
        <v>15.821802135357199</v>
      </c>
      <c r="BB41" s="4">
        <v>34.189873714439202</v>
      </c>
      <c r="BC41" s="4">
        <v>25.528625563751099</v>
      </c>
      <c r="BD41" s="4">
        <v>16.627265573329399</v>
      </c>
      <c r="BE41" s="4">
        <v>26.649774143749202</v>
      </c>
      <c r="BF41" s="4">
        <v>24.468051500673099</v>
      </c>
      <c r="BG41" s="4">
        <v>25.0226122160967</v>
      </c>
      <c r="BH41" s="4">
        <v>26.601601384825699</v>
      </c>
      <c r="BI41" s="4">
        <v>22.797416732247498</v>
      </c>
      <c r="BJ41" s="4">
        <v>15.671064688107601</v>
      </c>
      <c r="BK41" s="4">
        <v>30.989967204872698</v>
      </c>
      <c r="BL41" s="4">
        <v>19.272974664861401</v>
      </c>
      <c r="BM41" s="4">
        <v>23.076542885241</v>
      </c>
      <c r="BN41" s="4">
        <v>19.1706346006684</v>
      </c>
      <c r="BO41" s="4">
        <v>16.104585564107101</v>
      </c>
      <c r="BP41" s="4">
        <v>22.055100154042002</v>
      </c>
      <c r="BQ41" s="4">
        <v>17.544665398251801</v>
      </c>
      <c r="BR41" s="4">
        <v>34.199956688799901</v>
      </c>
      <c r="BS41" s="7"/>
      <c r="BT41" s="4">
        <v>12.5730683570068</v>
      </c>
      <c r="BU41" s="9">
        <v>21.095858027359</v>
      </c>
      <c r="BV41" s="9">
        <v>30.6810041165892</v>
      </c>
      <c r="BW41" s="9">
        <v>19.1492938487449</v>
      </c>
      <c r="BX41" s="9">
        <v>23.817141499644599</v>
      </c>
      <c r="BY41" s="9">
        <v>35.791444959058303</v>
      </c>
      <c r="BZ41" s="9">
        <v>26.753536501906702</v>
      </c>
      <c r="CA41" s="9">
        <v>26.932391880480999</v>
      </c>
      <c r="CB41" s="9">
        <v>16.298970854688399</v>
      </c>
      <c r="CC41" s="9">
        <v>17.724075289094898</v>
      </c>
      <c r="CD41" s="9">
        <v>12.937945738594401</v>
      </c>
      <c r="CE41" s="9">
        <v>17.2458602484413</v>
      </c>
      <c r="CF41" s="9">
        <v>17.033667055254899</v>
      </c>
      <c r="CG41" s="9">
        <v>33.100621644966601</v>
      </c>
      <c r="CH41" s="9">
        <v>15.579121140907899</v>
      </c>
      <c r="CI41" s="9">
        <v>25.5219002392334</v>
      </c>
      <c r="CJ41" s="9">
        <v>51.6509848578918</v>
      </c>
      <c r="CK41" s="9">
        <v>14.7362337561202</v>
      </c>
      <c r="CL41" s="9">
        <v>17.558650325283299</v>
      </c>
      <c r="CM41" s="9">
        <v>14.8430543227265</v>
      </c>
      <c r="CN41" s="9">
        <v>16.663147637683799</v>
      </c>
    </row>
    <row r="42" spans="1:92" ht="14.25" customHeight="1" x14ac:dyDescent="0.3">
      <c r="A42" s="2" t="s">
        <v>36</v>
      </c>
      <c r="B42" s="7"/>
      <c r="C42" s="7"/>
      <c r="D42" s="2">
        <v>13.0537414028508</v>
      </c>
      <c r="E42" s="2">
        <v>13.0590181616592</v>
      </c>
      <c r="F42" s="2">
        <v>13.895770730466801</v>
      </c>
      <c r="G42" s="2">
        <v>12.719822823435999</v>
      </c>
      <c r="H42" s="2">
        <v>12.8509260125639</v>
      </c>
      <c r="I42" s="2">
        <v>13.3581952101691</v>
      </c>
      <c r="J42" s="2">
        <v>12.8670531897233</v>
      </c>
      <c r="K42" s="2">
        <v>12.8452736896293</v>
      </c>
      <c r="L42" s="2">
        <v>12.9079822108152</v>
      </c>
      <c r="M42" s="2">
        <v>13.035686497551101</v>
      </c>
      <c r="N42" s="2">
        <v>12.608342223199999</v>
      </c>
      <c r="O42" s="2">
        <v>12.7392833676451</v>
      </c>
      <c r="P42" s="2">
        <v>12.3391551828262</v>
      </c>
      <c r="Q42" s="2">
        <v>12.2365781847937</v>
      </c>
      <c r="R42" s="2">
        <v>11.909029464424499</v>
      </c>
      <c r="S42" s="2">
        <v>12.286358216837099</v>
      </c>
      <c r="T42" s="2">
        <v>12.4234949634125</v>
      </c>
      <c r="U42" s="2">
        <v>12.1914945889083</v>
      </c>
      <c r="V42" s="2">
        <v>11.9474996801116</v>
      </c>
      <c r="W42" s="2">
        <v>12.3549084109763</v>
      </c>
      <c r="X42" s="2">
        <v>12.573795787131701</v>
      </c>
      <c r="Y42" s="7"/>
      <c r="Z42" s="7"/>
      <c r="AA42" s="3">
        <v>10.1987577508123</v>
      </c>
      <c r="AB42" s="4">
        <v>10.217935459959101</v>
      </c>
      <c r="AC42" s="4">
        <v>10.221733427984301</v>
      </c>
      <c r="AD42" s="4">
        <v>10.227478181231101</v>
      </c>
      <c r="AE42" s="4">
        <v>10.3225428849204</v>
      </c>
      <c r="AF42" s="4">
        <v>10.266845046187999</v>
      </c>
      <c r="AG42" s="4">
        <v>10.2811095905287</v>
      </c>
      <c r="AH42" s="4">
        <v>10.299830106158799</v>
      </c>
      <c r="AI42" s="4">
        <v>10.2289593001196</v>
      </c>
      <c r="AJ42" s="4">
        <v>10.230464929795399</v>
      </c>
      <c r="AK42" s="4">
        <v>10.3252798203129</v>
      </c>
      <c r="AL42" s="4">
        <v>10.315688702592301</v>
      </c>
      <c r="AM42" s="4">
        <v>10.309195004794599</v>
      </c>
      <c r="AN42" s="4">
        <v>10.340491542344401</v>
      </c>
      <c r="AO42" s="4">
        <v>10.335203841768299</v>
      </c>
      <c r="AP42" s="4">
        <v>10.313804815058401</v>
      </c>
      <c r="AQ42" s="4">
        <v>10.3159615000905</v>
      </c>
      <c r="AR42" s="4">
        <v>10.299064000946199</v>
      </c>
      <c r="AS42" s="4">
        <v>10.298090923107599</v>
      </c>
      <c r="AT42" s="4">
        <v>10.2818802775594</v>
      </c>
      <c r="AU42" s="4">
        <v>10.309418717370299</v>
      </c>
      <c r="AV42" s="7"/>
      <c r="AW42" s="7"/>
      <c r="AX42" s="4">
        <v>16.189936858833502</v>
      </c>
      <c r="AY42" s="4">
        <v>28.3747800031915</v>
      </c>
      <c r="AZ42" s="4">
        <v>18.854638773564702</v>
      </c>
      <c r="BA42" s="4">
        <v>17.080363598049601</v>
      </c>
      <c r="BB42" s="4">
        <v>33.209343940710198</v>
      </c>
      <c r="BC42" s="4">
        <v>26.811567953618699</v>
      </c>
      <c r="BD42" s="4">
        <v>16.285895821837599</v>
      </c>
      <c r="BE42" s="4">
        <v>26.903052117715699</v>
      </c>
      <c r="BF42" s="4">
        <v>24.815048361938199</v>
      </c>
      <c r="BG42" s="4">
        <v>25.464511745354201</v>
      </c>
      <c r="BH42" s="4">
        <v>24.259688777293</v>
      </c>
      <c r="BI42" s="4">
        <v>22.870201416108198</v>
      </c>
      <c r="BJ42" s="4">
        <v>15.1667271036351</v>
      </c>
      <c r="BK42" s="4">
        <v>30.851771558767801</v>
      </c>
      <c r="BL42" s="4">
        <v>19.437361259633299</v>
      </c>
      <c r="BM42" s="4">
        <v>23.483404078671899</v>
      </c>
      <c r="BN42" s="4">
        <v>18.567315236548701</v>
      </c>
      <c r="BO42" s="4">
        <v>16.336935579931499</v>
      </c>
      <c r="BP42" s="4">
        <v>21.745909139839998</v>
      </c>
      <c r="BQ42" s="4">
        <v>17.3396893517858</v>
      </c>
      <c r="BR42" s="4">
        <v>34.9526497768585</v>
      </c>
      <c r="BS42" s="7"/>
      <c r="BT42" s="4">
        <v>22.102413067863001</v>
      </c>
      <c r="BU42" s="9">
        <v>19.404446800392801</v>
      </c>
      <c r="BV42" s="9">
        <v>26.804224589167699</v>
      </c>
      <c r="BW42" s="9">
        <v>19.106284347877601</v>
      </c>
      <c r="BX42" s="9">
        <v>23.031528301562801</v>
      </c>
      <c r="BY42" s="9">
        <v>28.587524493294602</v>
      </c>
      <c r="BZ42" s="9">
        <v>26.254007027452499</v>
      </c>
      <c r="CA42" s="9">
        <v>27.074394586896101</v>
      </c>
      <c r="CB42" s="9">
        <v>14.9973310569461</v>
      </c>
      <c r="CC42" s="9">
        <v>17.380503736121</v>
      </c>
      <c r="CD42" s="9">
        <v>13.073119624758901</v>
      </c>
      <c r="CE42" s="9">
        <v>17.355024444277301</v>
      </c>
      <c r="CF42" s="9">
        <v>15.241838125458001</v>
      </c>
      <c r="CG42" s="9">
        <v>32.210384889311896</v>
      </c>
      <c r="CH42" s="9">
        <v>14.579886703977101</v>
      </c>
      <c r="CI42" s="9">
        <v>24.667254704995599</v>
      </c>
      <c r="CJ42" s="9">
        <v>51.498847653915</v>
      </c>
      <c r="CK42" s="9">
        <v>15.9482512102788</v>
      </c>
      <c r="CL42" s="9">
        <v>16.962980369534598</v>
      </c>
      <c r="CM42" s="9">
        <v>13.201864322843999</v>
      </c>
      <c r="CN42" s="9">
        <v>16.209827439672399</v>
      </c>
    </row>
    <row r="43" spans="1:92" ht="14.25" customHeight="1" x14ac:dyDescent="0.3">
      <c r="A43" s="2" t="s">
        <v>37</v>
      </c>
      <c r="B43" s="7"/>
      <c r="C43" s="7"/>
      <c r="D43" s="2">
        <v>13.260394823847699</v>
      </c>
      <c r="E43" s="2">
        <v>13.151101054670599</v>
      </c>
      <c r="F43" s="2">
        <v>14.0771177218788</v>
      </c>
      <c r="G43" s="2">
        <v>13.6155321642483</v>
      </c>
      <c r="H43" s="2">
        <v>13.3841410754245</v>
      </c>
      <c r="I43" s="2">
        <v>13.590705583573699</v>
      </c>
      <c r="J43" s="2">
        <v>13.612500088414301</v>
      </c>
      <c r="K43" s="2">
        <v>13.2351220107118</v>
      </c>
      <c r="L43" s="2">
        <v>13.1055078213488</v>
      </c>
      <c r="M43" s="2">
        <v>13.4236855941224</v>
      </c>
      <c r="N43" s="2">
        <v>13.3802462829227</v>
      </c>
      <c r="O43" s="2">
        <v>12.45955788845</v>
      </c>
      <c r="P43" s="2">
        <v>13.2985759122476</v>
      </c>
      <c r="Q43" s="2">
        <v>12.7355957043956</v>
      </c>
      <c r="R43" s="2">
        <v>12.5910563507269</v>
      </c>
      <c r="S43" s="2">
        <v>13.034893875638099</v>
      </c>
      <c r="T43" s="2">
        <v>12.7744545349214</v>
      </c>
      <c r="U43" s="2">
        <v>11.9959304221418</v>
      </c>
      <c r="V43" s="2">
        <v>12.536526380848199</v>
      </c>
      <c r="W43" s="2">
        <v>12.5899146808654</v>
      </c>
      <c r="X43" s="2">
        <v>12.5005737196096</v>
      </c>
      <c r="Y43" s="7"/>
      <c r="Z43" s="7"/>
      <c r="AA43" s="2">
        <v>10.777363015927399</v>
      </c>
      <c r="AB43" s="4">
        <v>10.8115211199654</v>
      </c>
      <c r="AC43" s="4">
        <v>10.781492750659</v>
      </c>
      <c r="AD43" s="4">
        <v>10.813094497152401</v>
      </c>
      <c r="AE43" s="4">
        <v>10.8335853172805</v>
      </c>
      <c r="AF43" s="4">
        <v>10.830428272456301</v>
      </c>
      <c r="AG43" s="4">
        <v>10.847135641399101</v>
      </c>
      <c r="AH43" s="4">
        <v>10.842324071087701</v>
      </c>
      <c r="AI43" s="4">
        <v>10.776570206366999</v>
      </c>
      <c r="AJ43" s="5">
        <v>10.776321419179601</v>
      </c>
      <c r="AK43" s="4">
        <v>10.908088189114601</v>
      </c>
      <c r="AL43" s="4">
        <v>10.8730075919343</v>
      </c>
      <c r="AM43" s="4">
        <v>10.8609116959988</v>
      </c>
      <c r="AN43" s="4">
        <v>10.869363085402201</v>
      </c>
      <c r="AO43" s="4">
        <v>10.842448179090299</v>
      </c>
      <c r="AP43" s="4">
        <v>10.907594320881399</v>
      </c>
      <c r="AQ43" s="4">
        <v>10.8966157676305</v>
      </c>
      <c r="AR43" s="4">
        <v>10.879373955875201</v>
      </c>
      <c r="AS43" s="4">
        <v>10.895232872555299</v>
      </c>
      <c r="AT43" s="4">
        <v>10.890332348472599</v>
      </c>
      <c r="AU43" s="4">
        <v>10.893385281684001</v>
      </c>
      <c r="AV43" s="7"/>
      <c r="AW43" s="7"/>
      <c r="AX43" s="4">
        <v>17.125246943314199</v>
      </c>
      <c r="AY43" s="4">
        <v>29.148831121740301</v>
      </c>
      <c r="AZ43" s="4">
        <v>19.502724698847501</v>
      </c>
      <c r="BA43" s="4">
        <v>17.472916423618098</v>
      </c>
      <c r="BB43" s="4">
        <v>33.728108775681299</v>
      </c>
      <c r="BC43" s="4">
        <v>26.602152103604698</v>
      </c>
      <c r="BD43" s="4">
        <v>16.684762028935999</v>
      </c>
      <c r="BE43" s="4">
        <v>27.666212338455601</v>
      </c>
      <c r="BF43" s="4">
        <v>28.3967762461359</v>
      </c>
      <c r="BG43" s="4">
        <v>24.625107570358299</v>
      </c>
      <c r="BH43" s="4">
        <v>27.406908930342901</v>
      </c>
      <c r="BI43" s="4">
        <v>23.854597001257801</v>
      </c>
      <c r="BJ43" s="4">
        <v>15.989459054044</v>
      </c>
      <c r="BK43" s="4">
        <v>31.522467458902401</v>
      </c>
      <c r="BL43" s="4">
        <v>19.832962080282499</v>
      </c>
      <c r="BM43" s="4">
        <v>24.759592428193301</v>
      </c>
      <c r="BN43" s="4">
        <v>19.640281260611602</v>
      </c>
      <c r="BO43" s="4">
        <v>16.969914908709701</v>
      </c>
      <c r="BP43" s="4">
        <v>22.785477856295302</v>
      </c>
      <c r="BQ43" s="4">
        <v>18.372186417807001</v>
      </c>
      <c r="BR43" s="4">
        <v>36.449227270789002</v>
      </c>
      <c r="BS43" s="7"/>
      <c r="BT43" s="4">
        <v>14.351990648183699</v>
      </c>
      <c r="BU43" s="9">
        <v>19.708274602423</v>
      </c>
      <c r="BV43" s="9">
        <v>26.553830326856499</v>
      </c>
      <c r="BW43" s="9">
        <v>19.472965629819701</v>
      </c>
      <c r="BX43" s="9">
        <v>20.116651875300601</v>
      </c>
      <c r="BY43" s="9">
        <v>28.4618197779957</v>
      </c>
      <c r="BZ43" s="9">
        <v>26.490864205379999</v>
      </c>
      <c r="CA43" s="9">
        <v>27.042352895937999</v>
      </c>
      <c r="CB43" s="9">
        <v>13.9569792125627</v>
      </c>
      <c r="CC43" s="9">
        <v>18.619912046558898</v>
      </c>
      <c r="CD43" s="9">
        <v>14.3528084031134</v>
      </c>
      <c r="CE43" s="9">
        <v>16.679786720728401</v>
      </c>
      <c r="CF43" s="9">
        <v>15.6555255377913</v>
      </c>
      <c r="CG43" s="9">
        <v>30.399548250190701</v>
      </c>
      <c r="CH43" s="9">
        <v>15.6347122342259</v>
      </c>
      <c r="CI43" s="9">
        <v>22.892313554456202</v>
      </c>
      <c r="CJ43" s="9">
        <v>51.195861883835001</v>
      </c>
      <c r="CK43" s="9">
        <v>16.704324123081101</v>
      </c>
      <c r="CL43" s="9">
        <v>16.1799571342527</v>
      </c>
      <c r="CM43" s="9">
        <v>14.5944095917932</v>
      </c>
      <c r="CN43" s="9">
        <v>16.340755374506301</v>
      </c>
    </row>
    <row r="44" spans="1:92" ht="14.25" customHeight="1" x14ac:dyDescent="0.3">
      <c r="A44" s="2" t="s">
        <v>38</v>
      </c>
      <c r="B44" s="7"/>
      <c r="C44" s="7"/>
      <c r="D44" s="2">
        <v>13.765353412536401</v>
      </c>
      <c r="E44" s="2">
        <v>13.6268085231159</v>
      </c>
      <c r="F44" s="2">
        <v>14.3081708672615</v>
      </c>
      <c r="G44" s="2">
        <v>14.2678583536287</v>
      </c>
      <c r="H44" s="2">
        <v>13.7776364100758</v>
      </c>
      <c r="I44" s="2">
        <v>13.684031553273099</v>
      </c>
      <c r="J44" s="2">
        <v>13.9343483876674</v>
      </c>
      <c r="K44" s="2">
        <v>13.8341104822416</v>
      </c>
      <c r="L44" s="2">
        <v>13.618030025007901</v>
      </c>
      <c r="M44" s="2">
        <v>14.0660824444215</v>
      </c>
      <c r="N44" s="2">
        <v>13.8359220414399</v>
      </c>
      <c r="O44" s="2">
        <v>13.5317909363536</v>
      </c>
      <c r="P44" s="2">
        <v>13.235405421746799</v>
      </c>
      <c r="Q44" s="2">
        <v>13.405083255044801</v>
      </c>
      <c r="R44" s="2">
        <v>13.480050527966901</v>
      </c>
      <c r="S44" s="2">
        <v>13.686798953640301</v>
      </c>
      <c r="T44" s="2">
        <v>13.2236496726865</v>
      </c>
      <c r="U44" s="2">
        <v>12.918503348759399</v>
      </c>
      <c r="V44" s="2">
        <v>12.762539462864099</v>
      </c>
      <c r="W44" s="2">
        <v>12.844210114071799</v>
      </c>
      <c r="X44" s="2">
        <v>12.965535612032401</v>
      </c>
      <c r="Y44" s="7"/>
      <c r="Z44" s="7"/>
      <c r="AA44" s="2">
        <v>11.350216634174</v>
      </c>
      <c r="AB44" s="4">
        <v>11.3861502346313</v>
      </c>
      <c r="AC44" s="4">
        <v>11.353865353080399</v>
      </c>
      <c r="AD44" s="4">
        <v>11.370736867321099</v>
      </c>
      <c r="AE44" s="4">
        <v>11.428762691461399</v>
      </c>
      <c r="AF44" s="4">
        <v>11.397965899346101</v>
      </c>
      <c r="AG44" s="4">
        <v>11.412300710667401</v>
      </c>
      <c r="AH44" s="4">
        <v>11.4018874798096</v>
      </c>
      <c r="AI44" s="5">
        <v>11.3414083032979</v>
      </c>
      <c r="AJ44" s="4">
        <v>11.3420680845796</v>
      </c>
      <c r="AK44" s="4">
        <v>11.5016976430078</v>
      </c>
      <c r="AL44" s="4">
        <v>11.4428443356427</v>
      </c>
      <c r="AM44" s="4">
        <v>11.436797527486799</v>
      </c>
      <c r="AN44" s="4">
        <v>11.460962374984</v>
      </c>
      <c r="AO44" s="4">
        <v>11.4173776930014</v>
      </c>
      <c r="AP44" s="4">
        <v>11.4471386460619</v>
      </c>
      <c r="AQ44" s="4">
        <v>11.423818448726401</v>
      </c>
      <c r="AR44" s="4">
        <v>11.390398013789101</v>
      </c>
      <c r="AS44" s="4">
        <v>11.4192727158265</v>
      </c>
      <c r="AT44" s="4">
        <v>11.410530473017801</v>
      </c>
      <c r="AU44" s="4">
        <v>11.399081640808401</v>
      </c>
      <c r="AV44" s="7"/>
      <c r="AW44" s="7"/>
      <c r="AX44" s="4">
        <v>17.933400215058601</v>
      </c>
      <c r="AY44" s="4">
        <v>29.567407201000801</v>
      </c>
      <c r="AZ44" s="4">
        <v>21.900410414066101</v>
      </c>
      <c r="BA44" s="4">
        <v>18.433647293207699</v>
      </c>
      <c r="BB44" s="4">
        <v>33.990912507241099</v>
      </c>
      <c r="BC44" s="4">
        <v>27.500099238685799</v>
      </c>
      <c r="BD44" s="4">
        <v>16.723390999320301</v>
      </c>
      <c r="BE44" s="4">
        <v>28.428708813754501</v>
      </c>
      <c r="BF44" s="4">
        <v>27.682253374364301</v>
      </c>
      <c r="BG44" s="4">
        <v>17.844830138601601</v>
      </c>
      <c r="BH44" s="4">
        <v>26.3628609933095</v>
      </c>
      <c r="BI44" s="4">
        <v>23.780730432475099</v>
      </c>
      <c r="BJ44" s="4">
        <v>16.544973828831399</v>
      </c>
      <c r="BK44" s="4">
        <v>31.7608909768703</v>
      </c>
      <c r="BL44" s="4">
        <v>20.482996399760001</v>
      </c>
      <c r="BM44" s="4">
        <v>25.321264430863199</v>
      </c>
      <c r="BN44" s="4">
        <v>20.887007055597302</v>
      </c>
      <c r="BO44" s="4">
        <v>17.323571986140401</v>
      </c>
      <c r="BP44" s="4">
        <v>22.940820088322699</v>
      </c>
      <c r="BQ44" s="4">
        <v>18.678395929621399</v>
      </c>
      <c r="BR44" s="4">
        <v>37.476318117863102</v>
      </c>
      <c r="BS44" s="7"/>
      <c r="BT44" s="4">
        <v>13.940952188452799</v>
      </c>
      <c r="BU44" s="9">
        <v>19.4459534955934</v>
      </c>
      <c r="BV44" s="9">
        <v>19.014579406468101</v>
      </c>
      <c r="BW44" s="9">
        <v>19.7707821982757</v>
      </c>
      <c r="BX44" s="9">
        <v>19.263781434725399</v>
      </c>
      <c r="BY44" s="9">
        <v>29.2082070637104</v>
      </c>
      <c r="BZ44" s="9">
        <v>27.9743886481819</v>
      </c>
      <c r="CA44" s="9">
        <v>25.823243516180099</v>
      </c>
      <c r="CB44" s="9">
        <v>13.853332355546501</v>
      </c>
      <c r="CC44" s="9">
        <v>17.8702902488163</v>
      </c>
      <c r="CD44" s="9">
        <v>15.347958958652899</v>
      </c>
      <c r="CE44" s="9">
        <v>16.815422381659602</v>
      </c>
      <c r="CF44" s="9">
        <v>17.537233740586199</v>
      </c>
      <c r="CG44" s="9">
        <v>31.090160050096301</v>
      </c>
      <c r="CH44" s="9">
        <v>15.3759226978296</v>
      </c>
      <c r="CI44" s="9">
        <v>26.659431870264999</v>
      </c>
      <c r="CJ44" s="9">
        <v>50.272043316239497</v>
      </c>
      <c r="CK44" s="9">
        <v>14.864509894910199</v>
      </c>
      <c r="CL44" s="9">
        <v>15.0810826656844</v>
      </c>
      <c r="CM44" s="9">
        <v>14.656788924442001</v>
      </c>
      <c r="CN44" s="9">
        <v>15.041881169299501</v>
      </c>
    </row>
    <row r="45" spans="1:92" ht="14.25" customHeight="1" x14ac:dyDescent="0.3">
      <c r="A45" s="2" t="s">
        <v>39</v>
      </c>
      <c r="B45" s="7"/>
      <c r="C45" s="7"/>
      <c r="D45" s="2">
        <v>14.371809444119</v>
      </c>
      <c r="E45" s="2">
        <v>13.803820228248799</v>
      </c>
      <c r="F45" s="2">
        <v>14.520515762102599</v>
      </c>
      <c r="G45" s="2">
        <v>14.0916213397905</v>
      </c>
      <c r="H45" s="2">
        <v>14.2904965348256</v>
      </c>
      <c r="I45" s="2">
        <v>14.0066275800691</v>
      </c>
      <c r="J45" s="2">
        <v>13.9298145715504</v>
      </c>
      <c r="K45" s="2">
        <v>13.5679740488146</v>
      </c>
      <c r="L45" s="2">
        <v>13.644396425772699</v>
      </c>
      <c r="M45" s="2">
        <v>14.467642592230501</v>
      </c>
      <c r="N45" s="2">
        <v>14.0969816464226</v>
      </c>
      <c r="O45" s="2">
        <v>13.966293496585999</v>
      </c>
      <c r="P45" s="2">
        <v>13.944436540436101</v>
      </c>
      <c r="Q45" s="2">
        <v>14.3871632751974</v>
      </c>
      <c r="R45" s="2">
        <v>13.5915672503846</v>
      </c>
      <c r="S45" s="2">
        <v>13.674472915618299</v>
      </c>
      <c r="T45" s="2">
        <v>13.523898061133</v>
      </c>
      <c r="U45" s="2">
        <v>13.5141714575583</v>
      </c>
      <c r="V45" s="2">
        <v>13.465889872014399</v>
      </c>
      <c r="W45" s="2">
        <v>13.5665164205013</v>
      </c>
      <c r="X45" s="2">
        <v>13.459117924142401</v>
      </c>
      <c r="Y45" s="7"/>
      <c r="Z45" s="7"/>
      <c r="AA45" s="2">
        <v>11.732992699971399</v>
      </c>
      <c r="AB45" s="4">
        <v>11.7810385513383</v>
      </c>
      <c r="AC45" s="4">
        <v>11.7290394333944</v>
      </c>
      <c r="AD45" s="4">
        <v>11.753869496476501</v>
      </c>
      <c r="AE45" s="4">
        <v>11.794271048595601</v>
      </c>
      <c r="AF45" s="4">
        <v>11.741607596656699</v>
      </c>
      <c r="AG45" s="4">
        <v>11.751343119564501</v>
      </c>
      <c r="AH45" s="4">
        <v>11.759477978210199</v>
      </c>
      <c r="AI45" s="4">
        <v>11.6989398792968</v>
      </c>
      <c r="AJ45" s="5">
        <v>11.656546087450799</v>
      </c>
      <c r="AK45" s="4">
        <v>11.8089420571366</v>
      </c>
      <c r="AL45" s="4">
        <v>11.8201269260506</v>
      </c>
      <c r="AM45" s="4">
        <v>11.8049684668367</v>
      </c>
      <c r="AN45" s="4">
        <v>11.7740910669737</v>
      </c>
      <c r="AO45" s="4">
        <v>11.821454542730301</v>
      </c>
      <c r="AP45" s="4">
        <v>11.8907108771414</v>
      </c>
      <c r="AQ45" s="4">
        <v>11.8896981548617</v>
      </c>
      <c r="AR45" s="4">
        <v>11.9144783341329</v>
      </c>
      <c r="AS45" s="4">
        <v>11.8990552164591</v>
      </c>
      <c r="AT45" s="4">
        <v>11.8622108613813</v>
      </c>
      <c r="AU45" s="4">
        <v>11.882455801030099</v>
      </c>
      <c r="AV45" s="7"/>
      <c r="AW45" s="7"/>
      <c r="AX45" s="4">
        <v>17.1599604553207</v>
      </c>
      <c r="AY45" s="4">
        <v>29.878759321756501</v>
      </c>
      <c r="AZ45" s="4">
        <v>22.7149782027413</v>
      </c>
      <c r="BA45" s="4">
        <v>17.861097769379398</v>
      </c>
      <c r="BB45" s="4">
        <v>32.844122920685002</v>
      </c>
      <c r="BC45" s="4">
        <v>26.964157991704099</v>
      </c>
      <c r="BD45" s="4">
        <v>17.005149152291398</v>
      </c>
      <c r="BE45" s="4">
        <v>28.515027277700899</v>
      </c>
      <c r="BF45" s="4">
        <v>27.427511813099699</v>
      </c>
      <c r="BG45" s="4">
        <v>19.130660448893401</v>
      </c>
      <c r="BH45" s="4">
        <v>26.648339698256599</v>
      </c>
      <c r="BI45" s="4">
        <v>23.777667754022499</v>
      </c>
      <c r="BJ45" s="4">
        <v>16.185827118403601</v>
      </c>
      <c r="BK45" s="4">
        <v>32.006010070868598</v>
      </c>
      <c r="BL45" s="4">
        <v>20.071908479763501</v>
      </c>
      <c r="BM45" s="4">
        <v>25.042484631849401</v>
      </c>
      <c r="BN45" s="4">
        <v>20.5991881592163</v>
      </c>
      <c r="BO45" s="4">
        <v>17.3588429746865</v>
      </c>
      <c r="BP45" s="4">
        <v>23.2960832491354</v>
      </c>
      <c r="BQ45" s="4">
        <v>18.2303274642613</v>
      </c>
      <c r="BR45" s="4">
        <v>37.326056841594699</v>
      </c>
      <c r="BS45" s="7"/>
      <c r="BT45" s="4">
        <v>15.1926901265957</v>
      </c>
      <c r="BU45" s="9">
        <v>19.865337410224001</v>
      </c>
      <c r="BV45" s="9">
        <v>25.0339695976329</v>
      </c>
      <c r="BW45" s="9">
        <v>17.5852134339545</v>
      </c>
      <c r="BX45" s="9">
        <v>21.9603745648344</v>
      </c>
      <c r="BY45" s="9">
        <v>28.3048162972771</v>
      </c>
      <c r="BZ45" s="9">
        <v>28.183355952042</v>
      </c>
      <c r="CA45" s="9">
        <v>26.459244284523699</v>
      </c>
      <c r="CB45" s="9">
        <v>14.512751732393999</v>
      </c>
      <c r="CC45" s="9">
        <v>16.281181589919299</v>
      </c>
      <c r="CD45" s="9">
        <v>15.2105236242187</v>
      </c>
      <c r="CE45" s="9">
        <v>17.5898649890351</v>
      </c>
      <c r="CF45" s="9">
        <v>19.6876286012197</v>
      </c>
      <c r="CG45" s="9">
        <v>33.217674660278497</v>
      </c>
      <c r="CH45" s="9">
        <v>18.205347093760199</v>
      </c>
      <c r="CI45" s="9">
        <v>26.001689100972399</v>
      </c>
      <c r="CJ45" s="9">
        <v>51.880967867871803</v>
      </c>
      <c r="CK45" s="9">
        <v>18.233787468922898</v>
      </c>
      <c r="CL45" s="9">
        <v>17.047642690327599</v>
      </c>
      <c r="CM45" s="9">
        <v>13.0927979023103</v>
      </c>
      <c r="CN45" s="9">
        <v>15.974642163174</v>
      </c>
    </row>
    <row r="46" spans="1:92" ht="14.25" customHeight="1" x14ac:dyDescent="0.3">
      <c r="A46" s="2" t="s">
        <v>40</v>
      </c>
      <c r="B46" s="7"/>
      <c r="C46" s="7"/>
      <c r="D46" s="2">
        <v>14.393495231226201</v>
      </c>
      <c r="E46" s="2">
        <v>14.151295198098399</v>
      </c>
      <c r="F46" s="2">
        <v>14.512194111802</v>
      </c>
      <c r="G46" s="2">
        <v>14.1736666178811</v>
      </c>
      <c r="H46" s="2">
        <v>14.306744655518999</v>
      </c>
      <c r="I46" s="2">
        <v>14.2910928590662</v>
      </c>
      <c r="J46" s="2">
        <v>14.249731400221201</v>
      </c>
      <c r="K46" s="2">
        <v>13.7680008408242</v>
      </c>
      <c r="L46" s="2">
        <v>14.067003105172001</v>
      </c>
      <c r="M46" s="2">
        <v>14.9421560431621</v>
      </c>
      <c r="N46" s="2">
        <v>14.4985333594196</v>
      </c>
      <c r="O46" s="2">
        <v>14.1056671276275</v>
      </c>
      <c r="P46" s="2">
        <v>14.0870497633525</v>
      </c>
      <c r="Q46" s="2">
        <v>14.2256807589596</v>
      </c>
      <c r="R46" s="2">
        <v>13.6083758820479</v>
      </c>
      <c r="S46" s="2">
        <v>13.691033041420299</v>
      </c>
      <c r="T46" s="2">
        <v>13.7517084067235</v>
      </c>
      <c r="U46" s="2">
        <v>13.240786396673</v>
      </c>
      <c r="V46" s="2">
        <v>13.462112060435301</v>
      </c>
      <c r="W46" s="2">
        <v>13.9317403919811</v>
      </c>
      <c r="X46" s="2">
        <v>13.6775891794281</v>
      </c>
      <c r="Y46" s="7"/>
      <c r="Z46" s="7"/>
      <c r="AA46" s="2">
        <v>11.9100959842156</v>
      </c>
      <c r="AB46" s="4">
        <v>11.958001492837599</v>
      </c>
      <c r="AC46" s="4">
        <v>11.9105410475479</v>
      </c>
      <c r="AD46" s="4">
        <v>11.895691597157301</v>
      </c>
      <c r="AE46" s="4">
        <v>11.913725916846101</v>
      </c>
      <c r="AF46" s="4">
        <v>11.846403285750799</v>
      </c>
      <c r="AG46" s="4">
        <v>11.8753040201136</v>
      </c>
      <c r="AH46" s="4">
        <v>11.8883338476078</v>
      </c>
      <c r="AI46" s="4">
        <v>11.8310288261019</v>
      </c>
      <c r="AJ46" s="5">
        <v>11.773471281808799</v>
      </c>
      <c r="AK46" s="4">
        <v>11.877762944327101</v>
      </c>
      <c r="AL46" s="4">
        <v>11.906786438940699</v>
      </c>
      <c r="AM46" s="4">
        <v>11.9246675571578</v>
      </c>
      <c r="AN46" s="4">
        <v>11.919948492059</v>
      </c>
      <c r="AO46" s="4">
        <v>11.9825979643579</v>
      </c>
      <c r="AP46" s="4">
        <v>11.9646696640835</v>
      </c>
      <c r="AQ46" s="4">
        <v>12.0147908390352</v>
      </c>
      <c r="AR46" s="4">
        <v>12.048708358071501</v>
      </c>
      <c r="AS46" s="4">
        <v>12.0377184086882</v>
      </c>
      <c r="AT46" s="4">
        <v>12.003381238232199</v>
      </c>
      <c r="AU46" s="4">
        <v>11.992846075487099</v>
      </c>
      <c r="AV46" s="7"/>
      <c r="AW46" s="7"/>
      <c r="AX46" s="4">
        <v>17.564777477724299</v>
      </c>
      <c r="AY46" s="4">
        <v>30.0809114376572</v>
      </c>
      <c r="AZ46" s="4">
        <v>23.709452545768599</v>
      </c>
      <c r="BA46" s="4">
        <v>17.792979055369901</v>
      </c>
      <c r="BB46" s="4">
        <v>33.606720104613103</v>
      </c>
      <c r="BC46" s="4">
        <v>27.6646920025686</v>
      </c>
      <c r="BD46" s="4">
        <v>17.863721682447199</v>
      </c>
      <c r="BE46" s="4">
        <v>28.992351177976499</v>
      </c>
      <c r="BF46" s="4">
        <v>30.537639839685799</v>
      </c>
      <c r="BG46" s="4">
        <v>22.398105442340601</v>
      </c>
      <c r="BH46" s="4">
        <v>26.064304207035399</v>
      </c>
      <c r="BI46" s="4">
        <v>24.476745787690799</v>
      </c>
      <c r="BJ46" s="4">
        <v>16.364460663213102</v>
      </c>
      <c r="BK46" s="4">
        <v>31.947602090560199</v>
      </c>
      <c r="BL46" s="4">
        <v>20.6698456970249</v>
      </c>
      <c r="BM46" s="4">
        <v>25.2080699827711</v>
      </c>
      <c r="BN46" s="4">
        <v>20.8699256744029</v>
      </c>
      <c r="BO46" s="4">
        <v>17.455990459995999</v>
      </c>
      <c r="BP46" s="4">
        <v>24.156018240357898</v>
      </c>
      <c r="BQ46" s="4">
        <v>18.3220654894068</v>
      </c>
      <c r="BR46" s="4">
        <v>36.092220740268097</v>
      </c>
      <c r="BS46" s="7"/>
      <c r="BT46" s="4">
        <v>19.917591227669401</v>
      </c>
      <c r="BU46" s="9">
        <v>20.204523637216798</v>
      </c>
      <c r="BV46" s="9">
        <v>27.161342006925999</v>
      </c>
      <c r="BW46" s="9">
        <v>19.211176943692301</v>
      </c>
      <c r="BX46" s="9">
        <v>23.4610764467207</v>
      </c>
      <c r="BY46" s="9">
        <v>28.9305885222626</v>
      </c>
      <c r="BZ46" s="9">
        <v>29.673972360501999</v>
      </c>
      <c r="CA46" s="9">
        <v>25.421155642596901</v>
      </c>
      <c r="CB46" s="9">
        <v>14.6555697234521</v>
      </c>
      <c r="CC46" s="9">
        <v>19.398343067834599</v>
      </c>
      <c r="CD46" s="9">
        <v>14.840223468281099</v>
      </c>
      <c r="CE46" s="9">
        <v>18.0304729839111</v>
      </c>
      <c r="CF46" s="9">
        <v>18.801677969345398</v>
      </c>
      <c r="CG46" s="9">
        <v>29.753273988105999</v>
      </c>
      <c r="CH46" s="9">
        <v>15.6559976808072</v>
      </c>
      <c r="CI46" s="9">
        <v>25.591518805725901</v>
      </c>
      <c r="CJ46" s="9">
        <v>51.371646777086703</v>
      </c>
      <c r="CK46" s="9">
        <v>21.451561303079199</v>
      </c>
      <c r="CL46" s="9">
        <v>16.371896219054499</v>
      </c>
      <c r="CM46" s="9">
        <v>12.8272338197623</v>
      </c>
      <c r="CN46" s="9">
        <v>15.660712225450601</v>
      </c>
    </row>
    <row r="47" spans="1:92" ht="14.25" customHeight="1" x14ac:dyDescent="0.3">
      <c r="A47" s="2" t="s">
        <v>41</v>
      </c>
      <c r="B47" s="7"/>
      <c r="C47" s="7"/>
      <c r="D47" s="2">
        <v>14.943843541366</v>
      </c>
      <c r="E47" s="2">
        <v>14.467357022668899</v>
      </c>
      <c r="F47" s="2">
        <v>15.396297001795901</v>
      </c>
      <c r="G47" s="2">
        <v>14.688130597581701</v>
      </c>
      <c r="H47" s="2">
        <v>14.7879561460788</v>
      </c>
      <c r="I47" s="2">
        <v>14.377558201034899</v>
      </c>
      <c r="J47" s="2">
        <v>14.522578436319399</v>
      </c>
      <c r="K47" s="2">
        <v>14.507348395863101</v>
      </c>
      <c r="L47" s="2">
        <v>14.346976614276899</v>
      </c>
      <c r="M47" s="2">
        <v>15.4510169677603</v>
      </c>
      <c r="N47" s="2">
        <v>14.5438602138617</v>
      </c>
      <c r="O47" s="2">
        <v>14.8432118921891</v>
      </c>
      <c r="P47" s="2">
        <v>14.6273149398616</v>
      </c>
      <c r="Q47" s="2">
        <v>14.522032168029</v>
      </c>
      <c r="R47" s="2">
        <v>14.2055179683812</v>
      </c>
      <c r="S47" s="2">
        <v>14.711957539937099</v>
      </c>
      <c r="T47" s="2">
        <v>14.785625764705699</v>
      </c>
      <c r="U47" s="2">
        <v>14.544600679608701</v>
      </c>
      <c r="V47" s="2">
        <v>14.2275121443017</v>
      </c>
      <c r="W47" s="2">
        <v>14.278004612142499</v>
      </c>
      <c r="X47" s="2">
        <v>14.147523163175199</v>
      </c>
      <c r="Y47" s="7"/>
      <c r="Z47" s="7"/>
      <c r="AA47" s="2">
        <v>12.392731477237801</v>
      </c>
      <c r="AB47" s="4">
        <v>12.450899372172399</v>
      </c>
      <c r="AC47" s="4">
        <v>12.467193512461201</v>
      </c>
      <c r="AD47" s="4">
        <v>12.4484216417569</v>
      </c>
      <c r="AE47" s="4">
        <v>12.4752255445825</v>
      </c>
      <c r="AF47" s="4">
        <v>12.3936578385019</v>
      </c>
      <c r="AG47" s="4">
        <v>12.407253574215201</v>
      </c>
      <c r="AH47" s="4">
        <v>12.449714175175799</v>
      </c>
      <c r="AI47" s="4">
        <v>12.3862945830711</v>
      </c>
      <c r="AJ47" s="5">
        <v>12.327631404334801</v>
      </c>
      <c r="AK47" s="4">
        <v>12.420304275847</v>
      </c>
      <c r="AL47" s="4">
        <v>12.4866253483073</v>
      </c>
      <c r="AM47" s="4">
        <v>12.4246037707741</v>
      </c>
      <c r="AN47" s="4">
        <v>12.427203758241101</v>
      </c>
      <c r="AO47" s="4">
        <v>12.5081838491223</v>
      </c>
      <c r="AP47" s="4">
        <v>12.4743600550702</v>
      </c>
      <c r="AQ47" s="4">
        <v>12.527465070260901</v>
      </c>
      <c r="AR47" s="4">
        <v>12.567636739583</v>
      </c>
      <c r="AS47" s="4">
        <v>12.553167662104199</v>
      </c>
      <c r="AT47" s="4">
        <v>12.5295474660729</v>
      </c>
      <c r="AU47" s="4">
        <v>12.5478238769738</v>
      </c>
      <c r="AV47" s="7"/>
      <c r="AW47" s="7"/>
      <c r="AX47" s="4">
        <v>17.992473067339901</v>
      </c>
      <c r="AY47" s="4">
        <v>30.355216067125799</v>
      </c>
      <c r="AZ47" s="4">
        <v>22.799734475590199</v>
      </c>
      <c r="BA47" s="4">
        <v>18.013761069696699</v>
      </c>
      <c r="BB47" s="4">
        <v>33.308826589270701</v>
      </c>
      <c r="BC47" s="4">
        <v>28.025355513774699</v>
      </c>
      <c r="BD47" s="4">
        <v>18.059482622032899</v>
      </c>
      <c r="BE47" s="4">
        <v>29.034924883974</v>
      </c>
      <c r="BF47" s="4">
        <v>27.7719329516285</v>
      </c>
      <c r="BG47" s="4">
        <v>24.538228118479498</v>
      </c>
      <c r="BH47" s="4">
        <v>26.776297472336299</v>
      </c>
      <c r="BI47" s="4">
        <v>25.271332734054798</v>
      </c>
      <c r="BJ47" s="4">
        <v>16.5170004432781</v>
      </c>
      <c r="BK47" s="4">
        <v>32.4093352936139</v>
      </c>
      <c r="BL47" s="4">
        <v>20.224586392830801</v>
      </c>
      <c r="BM47" s="4">
        <v>24.969490107849701</v>
      </c>
      <c r="BN47" s="4">
        <v>21.105930588675999</v>
      </c>
      <c r="BO47" s="4">
        <v>17.615386177119401</v>
      </c>
      <c r="BP47" s="4">
        <v>24.650939954924901</v>
      </c>
      <c r="BQ47" s="4">
        <v>18.6955185459306</v>
      </c>
      <c r="BR47" s="4">
        <v>36.6971156146166</v>
      </c>
      <c r="BS47" s="7"/>
      <c r="BT47" s="4">
        <v>14.397302554465201</v>
      </c>
      <c r="BU47" s="9">
        <v>19.5460255515348</v>
      </c>
      <c r="BV47" s="9">
        <v>23.973975027169899</v>
      </c>
      <c r="BW47" s="9">
        <v>18.155084503747201</v>
      </c>
      <c r="BX47" s="9">
        <v>22.603134781730802</v>
      </c>
      <c r="BY47" s="9">
        <v>26.906462197645201</v>
      </c>
      <c r="BZ47" s="9">
        <v>29.7578140733455</v>
      </c>
      <c r="CA47" s="9">
        <v>27.8328932604283</v>
      </c>
      <c r="CB47" s="9">
        <v>13.9932523830858</v>
      </c>
      <c r="CC47" s="9">
        <v>18.087469641023802</v>
      </c>
      <c r="CD47" s="9">
        <v>15.5059231993071</v>
      </c>
      <c r="CE47" s="9">
        <v>16.1212719142707</v>
      </c>
      <c r="CF47" s="9">
        <v>17.788842237324499</v>
      </c>
      <c r="CG47" s="9">
        <v>30.2374281178109</v>
      </c>
      <c r="CH47" s="9">
        <v>17.768204388623499</v>
      </c>
      <c r="CI47" s="9">
        <v>26.216338628325701</v>
      </c>
      <c r="CJ47" s="9">
        <v>51.354236938954799</v>
      </c>
      <c r="CK47" s="9">
        <v>19.523983512103399</v>
      </c>
      <c r="CL47" s="9">
        <v>15.892754434048401</v>
      </c>
      <c r="CM47" s="9">
        <v>12.9533108783894</v>
      </c>
      <c r="CN47" s="9">
        <v>17.033143982429198</v>
      </c>
    </row>
    <row r="48" spans="1:92" ht="14.25" customHeight="1" x14ac:dyDescent="0.3">
      <c r="A48" s="2" t="s">
        <v>42</v>
      </c>
      <c r="B48" s="7"/>
      <c r="C48" s="7"/>
      <c r="D48" s="2">
        <v>14.7134861108711</v>
      </c>
      <c r="E48" s="2">
        <v>13.9502797657921</v>
      </c>
      <c r="F48" s="2">
        <v>14.816084178637499</v>
      </c>
      <c r="G48" s="2">
        <v>14.721402070245301</v>
      </c>
      <c r="H48" s="2">
        <v>14.681033727874301</v>
      </c>
      <c r="I48" s="2">
        <v>14.173722465999401</v>
      </c>
      <c r="J48" s="2">
        <v>14.3259050159535</v>
      </c>
      <c r="K48" s="2">
        <v>14.463555515676299</v>
      </c>
      <c r="L48" s="2">
        <v>14.088341063563499</v>
      </c>
      <c r="M48" s="2">
        <v>14.660576651802799</v>
      </c>
      <c r="N48" s="2">
        <v>14.4074465219612</v>
      </c>
      <c r="O48" s="2">
        <v>14.3113557515049</v>
      </c>
      <c r="P48" s="2">
        <v>14.225194344802601</v>
      </c>
      <c r="Q48" s="2">
        <v>14.5351372649586</v>
      </c>
      <c r="R48" s="2">
        <v>14.000612559968699</v>
      </c>
      <c r="S48" s="2">
        <v>14.2308995752502</v>
      </c>
      <c r="T48" s="2">
        <v>14.3324944669597</v>
      </c>
      <c r="U48" s="2">
        <v>13.7875427352686</v>
      </c>
      <c r="V48" s="2">
        <v>13.8556126828163</v>
      </c>
      <c r="W48" s="2">
        <v>13.414131883515999</v>
      </c>
      <c r="X48" s="2">
        <v>13.5508870167809</v>
      </c>
      <c r="Y48" s="7"/>
      <c r="Z48" s="7"/>
      <c r="AA48" s="2">
        <v>12.0872343277755</v>
      </c>
      <c r="AB48" s="4">
        <v>12.135373529870201</v>
      </c>
      <c r="AC48" s="4">
        <v>12.1587881084389</v>
      </c>
      <c r="AD48" s="4">
        <v>12.1423460433973</v>
      </c>
      <c r="AE48" s="4">
        <v>12.131335213481499</v>
      </c>
      <c r="AF48" s="4">
        <v>12.1360336808666</v>
      </c>
      <c r="AG48" s="4">
        <v>12.134952032030601</v>
      </c>
      <c r="AH48" s="4">
        <v>12.1792549124335</v>
      </c>
      <c r="AI48" s="4">
        <v>12.1055753987216</v>
      </c>
      <c r="AJ48" s="5">
        <v>12.047905499728101</v>
      </c>
      <c r="AK48" s="4">
        <v>12.1473062003311</v>
      </c>
      <c r="AL48" s="4">
        <v>12.1969016682909</v>
      </c>
      <c r="AM48" s="4">
        <v>12.1454291716094</v>
      </c>
      <c r="AN48" s="4">
        <v>12.1483335493187</v>
      </c>
      <c r="AO48" s="4">
        <v>12.137623802613501</v>
      </c>
      <c r="AP48" s="4">
        <v>12.127990728369401</v>
      </c>
      <c r="AQ48" s="4">
        <v>12.176003031864401</v>
      </c>
      <c r="AR48" s="4">
        <v>12.164350525289199</v>
      </c>
      <c r="AS48" s="4">
        <v>12.176353729748699</v>
      </c>
      <c r="AT48" s="4">
        <v>12.1526003666555</v>
      </c>
      <c r="AU48" s="4">
        <v>12.1694401252342</v>
      </c>
      <c r="AV48" s="7"/>
      <c r="AW48" s="7"/>
      <c r="AX48" s="4">
        <v>18.609758866564899</v>
      </c>
      <c r="AY48" s="4">
        <v>29.648384368836101</v>
      </c>
      <c r="AZ48" s="4">
        <v>22.117539297702599</v>
      </c>
      <c r="BA48" s="4">
        <v>18.260553571865099</v>
      </c>
      <c r="BB48" s="4">
        <v>32.461624210673897</v>
      </c>
      <c r="BC48" s="4">
        <v>26.446814887535801</v>
      </c>
      <c r="BD48" s="4">
        <v>16.793421754092201</v>
      </c>
      <c r="BE48" s="4">
        <v>27.439846760290099</v>
      </c>
      <c r="BF48" s="4">
        <v>30.250528460641</v>
      </c>
      <c r="BG48" s="4">
        <v>23.042102874139999</v>
      </c>
      <c r="BH48" s="4">
        <v>26.785727546633499</v>
      </c>
      <c r="BI48" s="4">
        <v>24.597583182961301</v>
      </c>
      <c r="BJ48" s="4">
        <v>16.129793384296601</v>
      </c>
      <c r="BK48" s="4">
        <v>31.473135855811801</v>
      </c>
      <c r="BL48" s="4">
        <v>18.415908102121598</v>
      </c>
      <c r="BM48" s="4">
        <v>23.042581853240002</v>
      </c>
      <c r="BN48" s="4">
        <v>21.1340632949466</v>
      </c>
      <c r="BO48" s="4">
        <v>16.589617595337199</v>
      </c>
      <c r="BP48" s="4">
        <v>24.0098555740386</v>
      </c>
      <c r="BQ48" s="4">
        <v>17.576700663650598</v>
      </c>
      <c r="BR48" s="4">
        <v>35.202969123492799</v>
      </c>
      <c r="BS48" s="7"/>
      <c r="BT48" s="4">
        <v>19.362469725156402</v>
      </c>
      <c r="BU48" s="9">
        <v>20.305390899927499</v>
      </c>
      <c r="BV48" s="9">
        <v>25.315145010942601</v>
      </c>
      <c r="BW48" s="9">
        <v>21.432842168257899</v>
      </c>
      <c r="BX48" s="9">
        <v>23.818423643681101</v>
      </c>
      <c r="BY48" s="9">
        <v>29.281376999754901</v>
      </c>
      <c r="BZ48" s="9">
        <v>28.2256459586382</v>
      </c>
      <c r="CA48" s="9">
        <v>27.0335366715743</v>
      </c>
      <c r="CB48" s="9">
        <v>15.250744902394599</v>
      </c>
      <c r="CC48" s="9">
        <v>17.9513288224165</v>
      </c>
      <c r="CD48" s="9">
        <v>15.2566922482092</v>
      </c>
      <c r="CE48" s="9">
        <v>17.859655300494602</v>
      </c>
      <c r="CF48" s="9">
        <v>19.312600841925398</v>
      </c>
      <c r="CG48" s="9">
        <v>32.622804894538099</v>
      </c>
      <c r="CH48" s="9">
        <v>16.640247358889699</v>
      </c>
      <c r="CI48" s="9">
        <v>24.8618176776227</v>
      </c>
      <c r="CJ48" s="9">
        <v>50.887623687140596</v>
      </c>
      <c r="CK48" s="9">
        <v>19.975339298118001</v>
      </c>
      <c r="CL48" s="9">
        <v>14.5445231238386</v>
      </c>
      <c r="CM48" s="9">
        <v>14.1100949679852</v>
      </c>
      <c r="CN48" s="9">
        <v>15.974838055437401</v>
      </c>
    </row>
    <row r="49" spans="1:92" ht="14.25" customHeight="1" x14ac:dyDescent="0.3">
      <c r="A49" s="2" t="s">
        <v>43</v>
      </c>
      <c r="B49" s="7"/>
      <c r="C49" s="7"/>
      <c r="D49" s="2">
        <v>14.974713725411201</v>
      </c>
      <c r="E49" s="2">
        <v>13.8119947176517</v>
      </c>
      <c r="F49" s="2">
        <v>14.925622608577701</v>
      </c>
      <c r="G49" s="2">
        <v>14.4779973132701</v>
      </c>
      <c r="H49" s="2">
        <v>14.7999535097258</v>
      </c>
      <c r="I49" s="2">
        <v>14.147758840655399</v>
      </c>
      <c r="J49" s="2">
        <v>14.4358142207864</v>
      </c>
      <c r="K49" s="2">
        <v>14.4879128355012</v>
      </c>
      <c r="L49" s="2">
        <v>14.1046628032973</v>
      </c>
      <c r="M49" s="2">
        <v>14.9388377148633</v>
      </c>
      <c r="N49" s="2">
        <v>14.884422836637</v>
      </c>
      <c r="O49" s="2">
        <v>14.7967978533683</v>
      </c>
      <c r="P49" s="2">
        <v>14.626049969394201</v>
      </c>
      <c r="Q49" s="2">
        <v>14.2712967033093</v>
      </c>
      <c r="R49" s="2">
        <v>14.0055666900529</v>
      </c>
      <c r="S49" s="2">
        <v>14.338930160705001</v>
      </c>
      <c r="T49" s="2">
        <v>14.786403928103001</v>
      </c>
      <c r="U49" s="2">
        <v>13.897445549576</v>
      </c>
      <c r="V49" s="2">
        <v>14.0338598185335</v>
      </c>
      <c r="W49" s="2">
        <v>13.9463896822629</v>
      </c>
      <c r="X49" s="2">
        <v>13.923430189520801</v>
      </c>
      <c r="Y49" s="7"/>
      <c r="Z49" s="7"/>
      <c r="AA49" s="3">
        <v>12.1702274310814</v>
      </c>
      <c r="AB49" s="4">
        <v>12.1965357076666</v>
      </c>
      <c r="AC49" s="4">
        <v>12.2091434433327</v>
      </c>
      <c r="AD49" s="4">
        <v>12.2827637596562</v>
      </c>
      <c r="AE49" s="4">
        <v>12.2211019545152</v>
      </c>
      <c r="AF49" s="4">
        <v>12.251539235868499</v>
      </c>
      <c r="AG49" s="4">
        <v>12.250298647744501</v>
      </c>
      <c r="AH49" s="4">
        <v>12.318616848593599</v>
      </c>
      <c r="AI49" s="4">
        <v>12.2392977396922</v>
      </c>
      <c r="AJ49" s="4">
        <v>12.236301379755901</v>
      </c>
      <c r="AK49" s="4">
        <v>12.224664050701</v>
      </c>
      <c r="AL49" s="4">
        <v>12.2398106498005</v>
      </c>
      <c r="AM49" s="4">
        <v>12.195237996281</v>
      </c>
      <c r="AN49" s="4">
        <v>12.2184846509188</v>
      </c>
      <c r="AO49" s="4">
        <v>12.2242466780885</v>
      </c>
      <c r="AP49" s="4">
        <v>12.2415146616834</v>
      </c>
      <c r="AQ49" s="4">
        <v>12.2377426486029</v>
      </c>
      <c r="AR49" s="4">
        <v>12.2286698398509</v>
      </c>
      <c r="AS49" s="4">
        <v>12.2441167006199</v>
      </c>
      <c r="AT49" s="4">
        <v>12.239029379159501</v>
      </c>
      <c r="AU49" s="4">
        <v>12.2605789370851</v>
      </c>
      <c r="AV49" s="7"/>
      <c r="AW49" s="7"/>
      <c r="AX49" s="4">
        <v>17.707180000552299</v>
      </c>
      <c r="AY49" s="4">
        <v>29.9668814422552</v>
      </c>
      <c r="AZ49" s="4">
        <v>20.537422590673</v>
      </c>
      <c r="BA49" s="4">
        <v>21.355312352865202</v>
      </c>
      <c r="BB49" s="4">
        <v>32.382428677420201</v>
      </c>
      <c r="BC49" s="4">
        <v>26.865937328450801</v>
      </c>
      <c r="BD49" s="4">
        <v>16.3468242151326</v>
      </c>
      <c r="BE49" s="4">
        <v>27.233903042574699</v>
      </c>
      <c r="BF49" s="4">
        <v>28.237594335079699</v>
      </c>
      <c r="BG49" s="4">
        <v>24.335431114433799</v>
      </c>
      <c r="BH49" s="4">
        <v>28.1147621003411</v>
      </c>
      <c r="BI49" s="4">
        <v>23.910746187963699</v>
      </c>
      <c r="BJ49" s="4">
        <v>16.049698793313102</v>
      </c>
      <c r="BK49" s="4">
        <v>31.544787338106602</v>
      </c>
      <c r="BL49" s="4">
        <v>18.249120977126498</v>
      </c>
      <c r="BM49" s="4">
        <v>22.506202441874098</v>
      </c>
      <c r="BN49" s="4">
        <v>20.968131262174001</v>
      </c>
      <c r="BO49" s="4">
        <v>16.6000496893632</v>
      </c>
      <c r="BP49" s="4">
        <v>24.6077829110978</v>
      </c>
      <c r="BQ49" s="4">
        <v>17.7000320479466</v>
      </c>
      <c r="BR49" s="4">
        <v>35.103557255572703</v>
      </c>
      <c r="BS49" s="7"/>
      <c r="BT49" s="4">
        <v>16.9866431141694</v>
      </c>
      <c r="BU49" s="9">
        <v>21.752819244241401</v>
      </c>
      <c r="BV49" s="9">
        <v>18.3406177783699</v>
      </c>
      <c r="BW49" s="9">
        <v>19.863000586398801</v>
      </c>
      <c r="BX49" s="9">
        <v>24.592703447917401</v>
      </c>
      <c r="BY49" s="9">
        <v>29.996626703304202</v>
      </c>
      <c r="BZ49" s="9">
        <v>30.5490785676012</v>
      </c>
      <c r="CA49" s="9">
        <v>26.653970760632099</v>
      </c>
      <c r="CB49" s="9">
        <v>15.3547711691891</v>
      </c>
      <c r="CC49" s="9">
        <v>19.1463262985339</v>
      </c>
      <c r="CD49" s="9">
        <v>15.9954987265433</v>
      </c>
      <c r="CE49" s="9">
        <v>16.556889242632099</v>
      </c>
      <c r="CF49" s="9">
        <v>19.922481283555001</v>
      </c>
      <c r="CG49" s="9">
        <v>33.804814026792997</v>
      </c>
      <c r="CH49" s="9">
        <v>18.076503661966701</v>
      </c>
      <c r="CI49" s="9">
        <v>25.593376613672401</v>
      </c>
      <c r="CJ49" s="9">
        <v>52.341107269513799</v>
      </c>
      <c r="CK49" s="9">
        <v>23.108677329191799</v>
      </c>
      <c r="CL49" s="9">
        <v>14.868459782262599</v>
      </c>
      <c r="CM49" s="9">
        <v>15.418533451474801</v>
      </c>
      <c r="CN49" s="9">
        <v>16.488395726063501</v>
      </c>
    </row>
    <row r="50" spans="1:92" ht="14.25" customHeight="1" x14ac:dyDescent="0.3">
      <c r="A50" s="2" t="s">
        <v>44</v>
      </c>
      <c r="B50" s="7"/>
      <c r="C50" s="7"/>
      <c r="D50" s="2">
        <v>15.034033170746101</v>
      </c>
      <c r="E50" s="2">
        <v>13.878541626280899</v>
      </c>
      <c r="F50" s="2">
        <v>14.8050312197088</v>
      </c>
      <c r="G50" s="2">
        <v>14.478980019926301</v>
      </c>
      <c r="H50" s="2">
        <v>14.4903773104063</v>
      </c>
      <c r="I50" s="2">
        <v>14.115926309897899</v>
      </c>
      <c r="J50" s="2">
        <v>14.4670305363047</v>
      </c>
      <c r="K50" s="2">
        <v>13.9029352571359</v>
      </c>
      <c r="L50" s="2">
        <v>14.1042323306744</v>
      </c>
      <c r="M50" s="2">
        <v>14.774339174181399</v>
      </c>
      <c r="N50" s="2">
        <v>14.815217377652701</v>
      </c>
      <c r="O50" s="2">
        <v>14.5921201196475</v>
      </c>
      <c r="P50" s="2">
        <v>14.450393393137499</v>
      </c>
      <c r="Q50" s="2">
        <v>14.145287323544499</v>
      </c>
      <c r="R50" s="2">
        <v>14.423410652048799</v>
      </c>
      <c r="S50" s="2">
        <v>14.014215368994501</v>
      </c>
      <c r="T50" s="2">
        <v>14.543068740450201</v>
      </c>
      <c r="U50" s="2">
        <v>13.7375050001988</v>
      </c>
      <c r="V50" s="2">
        <v>13.427724894101001</v>
      </c>
      <c r="W50" s="2">
        <v>13.765025730872299</v>
      </c>
      <c r="X50" s="2">
        <v>13.6994177324761</v>
      </c>
      <c r="Y50" s="7"/>
      <c r="Z50" s="7"/>
      <c r="AA50" s="2">
        <v>12.044611436077799</v>
      </c>
      <c r="AB50" s="4">
        <v>12.084832014191299</v>
      </c>
      <c r="AC50" s="4">
        <v>12.1151539264196</v>
      </c>
      <c r="AD50" s="4">
        <v>12.172373711062599</v>
      </c>
      <c r="AE50" s="4">
        <v>12.0566929141347</v>
      </c>
      <c r="AF50" s="4">
        <v>12.132087819679899</v>
      </c>
      <c r="AG50" s="4">
        <v>12.155584153959101</v>
      </c>
      <c r="AH50" s="4">
        <v>12.1965174516925</v>
      </c>
      <c r="AI50" s="4">
        <v>12.118470675890901</v>
      </c>
      <c r="AJ50" s="4">
        <v>12.098636837191799</v>
      </c>
      <c r="AK50" s="4">
        <v>12.107910296914101</v>
      </c>
      <c r="AL50" s="4">
        <v>12.085799275483501</v>
      </c>
      <c r="AM50" s="5">
        <v>12.0402610556231</v>
      </c>
      <c r="AN50" s="4">
        <v>12.09473840942</v>
      </c>
      <c r="AO50" s="4">
        <v>12.091156584910101</v>
      </c>
      <c r="AP50" s="4">
        <v>12.111164837772</v>
      </c>
      <c r="AQ50" s="4">
        <v>12.074417984595099</v>
      </c>
      <c r="AR50" s="4">
        <v>12.0839786160724</v>
      </c>
      <c r="AS50" s="4">
        <v>12.093050019883901</v>
      </c>
      <c r="AT50" s="4">
        <v>12.1202092211742</v>
      </c>
      <c r="AU50" s="4">
        <v>12.1477556031465</v>
      </c>
      <c r="AV50" s="7"/>
      <c r="AW50" s="7"/>
      <c r="AX50" s="4">
        <v>17.703987935691298</v>
      </c>
      <c r="AY50" s="4">
        <v>30.870849836899499</v>
      </c>
      <c r="AZ50" s="4">
        <v>22.313560452286001</v>
      </c>
      <c r="BA50" s="4">
        <v>26.221921106856101</v>
      </c>
      <c r="BB50" s="4">
        <v>32.218384008472398</v>
      </c>
      <c r="BC50" s="4">
        <v>27.392605688528</v>
      </c>
      <c r="BD50" s="4">
        <v>16.744327215211801</v>
      </c>
      <c r="BE50" s="4">
        <v>28.573373840455702</v>
      </c>
      <c r="BF50" s="4">
        <v>30.746385576750299</v>
      </c>
      <c r="BG50" s="4">
        <v>25.738405562285401</v>
      </c>
      <c r="BH50" s="4">
        <v>29.224345328784999</v>
      </c>
      <c r="BI50" s="4">
        <v>24.732825799249301</v>
      </c>
      <c r="BJ50" s="4">
        <v>16.3216907739845</v>
      </c>
      <c r="BK50" s="4">
        <v>32.4083374962185</v>
      </c>
      <c r="BL50" s="4">
        <v>18.975699431295599</v>
      </c>
      <c r="BM50" s="4">
        <v>23.645824675773</v>
      </c>
      <c r="BN50" s="4">
        <v>21.322695818572601</v>
      </c>
      <c r="BO50" s="4">
        <v>16.804708746298001</v>
      </c>
      <c r="BP50" s="4">
        <v>25.4325327542821</v>
      </c>
      <c r="BQ50" s="4">
        <v>18.791612134350199</v>
      </c>
      <c r="BR50" s="4">
        <v>35.223251497455401</v>
      </c>
      <c r="BS50" s="7"/>
      <c r="BT50" s="4">
        <v>16.282853879726002</v>
      </c>
      <c r="BU50" s="9">
        <v>21.050779378782199</v>
      </c>
      <c r="BV50" s="9">
        <v>19.188755703513401</v>
      </c>
      <c r="BW50" s="9">
        <v>16.865279966186701</v>
      </c>
      <c r="BX50" s="9">
        <v>24.198421633964699</v>
      </c>
      <c r="BY50" s="9">
        <v>30.5001426896381</v>
      </c>
      <c r="BZ50" s="9">
        <v>28.5572093899682</v>
      </c>
      <c r="CA50" s="9">
        <v>26.2676228212725</v>
      </c>
      <c r="CB50" s="9">
        <v>14.032594912589101</v>
      </c>
      <c r="CC50" s="9">
        <v>16.587112356872499</v>
      </c>
      <c r="CD50" s="9">
        <v>16.3996872828398</v>
      </c>
      <c r="CE50" s="9">
        <v>17.727103992465601</v>
      </c>
      <c r="CF50" s="9">
        <v>18.579554580198899</v>
      </c>
      <c r="CG50" s="9">
        <v>29.6241084823479</v>
      </c>
      <c r="CH50" s="9">
        <v>16.158728857300702</v>
      </c>
      <c r="CI50" s="9">
        <v>24.176275083211301</v>
      </c>
      <c r="CJ50" s="9">
        <v>53.599411208541902</v>
      </c>
      <c r="CK50" s="9">
        <v>18.228888359392101</v>
      </c>
      <c r="CL50" s="9">
        <v>14.146112843538599</v>
      </c>
      <c r="CM50" s="9">
        <v>16.079012664914998</v>
      </c>
      <c r="CN50" s="9">
        <v>15.7526788278994</v>
      </c>
    </row>
    <row r="51" spans="1:92" ht="14.25" customHeight="1" x14ac:dyDescent="0.3">
      <c r="A51" s="2" t="s">
        <v>45</v>
      </c>
      <c r="B51" s="7"/>
      <c r="C51" s="7"/>
      <c r="D51" s="2">
        <v>15.3040992094049</v>
      </c>
      <c r="E51" s="2">
        <v>14.1992184821428</v>
      </c>
      <c r="F51" s="2">
        <v>14.837829277377001</v>
      </c>
      <c r="G51" s="2">
        <v>14.8692700690052</v>
      </c>
      <c r="H51" s="2">
        <v>14.6734479479721</v>
      </c>
      <c r="I51" s="2">
        <v>14.661220493381901</v>
      </c>
      <c r="J51" s="2">
        <v>14.696057493272701</v>
      </c>
      <c r="K51" s="2">
        <v>14.2822820839173</v>
      </c>
      <c r="L51" s="2">
        <v>14.704206656444301</v>
      </c>
      <c r="M51" s="2">
        <v>15.320109698129899</v>
      </c>
      <c r="N51" s="2">
        <v>15.2246445569071</v>
      </c>
      <c r="O51" s="2">
        <v>14.7163241223734</v>
      </c>
      <c r="P51" s="2">
        <v>14.2924941355373</v>
      </c>
      <c r="Q51" s="2">
        <v>14.1396132493783</v>
      </c>
      <c r="R51" s="2">
        <v>14.7111478681847</v>
      </c>
      <c r="S51" s="2">
        <v>14.3720934322285</v>
      </c>
      <c r="T51" s="2">
        <v>15.0153860423504</v>
      </c>
      <c r="U51" s="2">
        <v>13.8030505077966</v>
      </c>
      <c r="V51" s="2">
        <v>13.7099282445845</v>
      </c>
      <c r="W51" s="2">
        <v>14.1297365642667</v>
      </c>
      <c r="X51" s="2">
        <v>14.2836119727825</v>
      </c>
      <c r="Y51" s="7"/>
      <c r="Z51" s="7"/>
      <c r="AA51" s="2">
        <v>12.2713069843588</v>
      </c>
      <c r="AB51" s="4">
        <v>12.3167591548129</v>
      </c>
      <c r="AC51" s="4">
        <v>12.3054841903034</v>
      </c>
      <c r="AD51" s="4">
        <v>12.325313768768</v>
      </c>
      <c r="AE51" s="4">
        <v>12.353817578606</v>
      </c>
      <c r="AF51" s="4">
        <v>12.321041423787801</v>
      </c>
      <c r="AG51" s="4">
        <v>12.3238390382012</v>
      </c>
      <c r="AH51" s="4">
        <v>12.3394799825624</v>
      </c>
      <c r="AI51" s="5">
        <v>12.254642147202199</v>
      </c>
      <c r="AJ51" s="4">
        <v>12.265624123182199</v>
      </c>
      <c r="AK51" s="4">
        <v>12.3586566223356</v>
      </c>
      <c r="AL51" s="4">
        <v>12.3246366950509</v>
      </c>
      <c r="AM51" s="4">
        <v>12.357589062684699</v>
      </c>
      <c r="AN51" s="4">
        <v>12.3979092155869</v>
      </c>
      <c r="AO51" s="4">
        <v>12.395872307747499</v>
      </c>
      <c r="AP51" s="4">
        <v>12.375263078313999</v>
      </c>
      <c r="AQ51" s="4">
        <v>12.357611403757099</v>
      </c>
      <c r="AR51" s="4">
        <v>12.360017759374999</v>
      </c>
      <c r="AS51" s="4">
        <v>12.3742228409745</v>
      </c>
      <c r="AT51" s="4">
        <v>12.3629203403001</v>
      </c>
      <c r="AU51" s="4">
        <v>12.384592506343401</v>
      </c>
      <c r="AV51" s="7"/>
      <c r="AW51" s="7"/>
      <c r="AX51" s="4">
        <v>18.027201321996401</v>
      </c>
      <c r="AY51" s="4">
        <v>31.053941183400401</v>
      </c>
      <c r="AZ51" s="4">
        <v>25.2025568405193</v>
      </c>
      <c r="BA51" s="4">
        <v>28.017469988918201</v>
      </c>
      <c r="BB51" s="4">
        <v>32.206837729609397</v>
      </c>
      <c r="BC51" s="4">
        <v>27.9540192277071</v>
      </c>
      <c r="BD51" s="4">
        <v>16.971297468423298</v>
      </c>
      <c r="BE51" s="4">
        <v>29.019716818297201</v>
      </c>
      <c r="BF51" s="4">
        <v>29.192362129252899</v>
      </c>
      <c r="BG51" s="4">
        <v>22.1300061941146</v>
      </c>
      <c r="BH51" s="4">
        <v>28.4706510415979</v>
      </c>
      <c r="BI51" s="4">
        <v>25.2846019519028</v>
      </c>
      <c r="BJ51" s="4">
        <v>16.632120952564101</v>
      </c>
      <c r="BK51" s="4">
        <v>32.485334610501802</v>
      </c>
      <c r="BL51" s="4">
        <v>19.307668957343399</v>
      </c>
      <c r="BM51" s="4">
        <v>24.040415389997801</v>
      </c>
      <c r="BN51" s="4">
        <v>21.535335654889799</v>
      </c>
      <c r="BO51" s="4">
        <v>17.4091190079989</v>
      </c>
      <c r="BP51" s="4">
        <v>25.630666274314599</v>
      </c>
      <c r="BQ51" s="4">
        <v>19.277184316483599</v>
      </c>
      <c r="BR51" s="4">
        <v>34.731715518288198</v>
      </c>
      <c r="BS51" s="7"/>
      <c r="BT51" s="4">
        <v>18.7452854885052</v>
      </c>
      <c r="BU51" s="9">
        <v>20.622361698673501</v>
      </c>
      <c r="BV51" s="9">
        <v>15.3838051102344</v>
      </c>
      <c r="BW51" s="9">
        <v>18.8504768363732</v>
      </c>
      <c r="BX51" s="9">
        <v>23.670443175154499</v>
      </c>
      <c r="BY51" s="9">
        <v>27.0301920453931</v>
      </c>
      <c r="BZ51" s="9">
        <v>27.135359747453599</v>
      </c>
      <c r="CA51" s="9">
        <v>26.8132485288202</v>
      </c>
      <c r="CB51" s="9">
        <v>14.7003475030165</v>
      </c>
      <c r="CC51" s="9">
        <v>16.2723436079912</v>
      </c>
      <c r="CD51" s="9">
        <v>17.256362660655501</v>
      </c>
      <c r="CE51" s="9">
        <v>18.303494404636599</v>
      </c>
      <c r="CF51" s="9">
        <v>19.6920320595273</v>
      </c>
      <c r="CG51" s="9">
        <v>32.1466999279492</v>
      </c>
      <c r="CH51" s="9">
        <v>15.1451460874455</v>
      </c>
      <c r="CI51" s="9">
        <v>24.269677285385001</v>
      </c>
      <c r="CJ51" s="9">
        <v>54.905509389773798</v>
      </c>
      <c r="CK51" s="9">
        <v>17.598166584290201</v>
      </c>
      <c r="CL51" s="9">
        <v>13.927801675686799</v>
      </c>
      <c r="CM51" s="9">
        <v>12.9048567549954</v>
      </c>
      <c r="CN51" s="9">
        <v>17.325519047197002</v>
      </c>
    </row>
    <row r="52" spans="1:92" ht="14.25" customHeight="1" x14ac:dyDescent="0.3">
      <c r="A52" s="2" t="s">
        <v>46</v>
      </c>
      <c r="B52" s="7"/>
      <c r="C52" s="7"/>
      <c r="D52" s="2">
        <v>15.702482050803001</v>
      </c>
      <c r="E52" s="2">
        <v>14.7897305418348</v>
      </c>
      <c r="F52" s="2">
        <v>14.8783883680887</v>
      </c>
      <c r="G52" s="2">
        <v>14.9759743764217</v>
      </c>
      <c r="H52" s="2">
        <v>14.6441093502802</v>
      </c>
      <c r="I52" s="2">
        <v>14.8468961106681</v>
      </c>
      <c r="J52" s="2">
        <v>14.620324600136501</v>
      </c>
      <c r="K52" s="2">
        <v>14.546806918346</v>
      </c>
      <c r="L52" s="2">
        <v>14.380254469018499</v>
      </c>
      <c r="M52" s="2">
        <v>14.750609745189101</v>
      </c>
      <c r="N52" s="2">
        <v>15.0001261653545</v>
      </c>
      <c r="O52" s="2">
        <v>15.046327846957199</v>
      </c>
      <c r="P52" s="2">
        <v>14.6337506922456</v>
      </c>
      <c r="Q52" s="2">
        <v>14.4289021286916</v>
      </c>
      <c r="R52" s="2">
        <v>14.8243419404129</v>
      </c>
      <c r="S52" s="2">
        <v>14.525039520990999</v>
      </c>
      <c r="T52" s="2">
        <v>14.6298807324054</v>
      </c>
      <c r="U52" s="2">
        <v>14.3814261253171</v>
      </c>
      <c r="V52" s="2">
        <v>14.266414488761599</v>
      </c>
      <c r="W52" s="2">
        <v>14.588026673935399</v>
      </c>
      <c r="X52" s="2">
        <v>14.598280838901101</v>
      </c>
      <c r="Y52" s="7"/>
      <c r="Z52" s="7"/>
      <c r="AA52" s="2">
        <v>12.653642320971599</v>
      </c>
      <c r="AB52" s="4">
        <v>12.698699287561301</v>
      </c>
      <c r="AC52" s="4">
        <v>12.617495985724901</v>
      </c>
      <c r="AD52" s="4">
        <v>12.610510091698099</v>
      </c>
      <c r="AE52" s="4">
        <v>12.7059646580761</v>
      </c>
      <c r="AF52" s="4">
        <v>12.6407021626146</v>
      </c>
      <c r="AG52" s="4">
        <v>12.6351979257359</v>
      </c>
      <c r="AH52" s="4">
        <v>12.6336723389851</v>
      </c>
      <c r="AI52" s="5">
        <v>12.552947889129101</v>
      </c>
      <c r="AJ52" s="4">
        <v>12.5588439203242</v>
      </c>
      <c r="AK52" s="4">
        <v>12.702142611367901</v>
      </c>
      <c r="AL52" s="4">
        <v>12.6934740451624</v>
      </c>
      <c r="AM52" s="4">
        <v>12.661453926378501</v>
      </c>
      <c r="AN52" s="4">
        <v>12.7055164830625</v>
      </c>
      <c r="AO52" s="4">
        <v>12.757300128072099</v>
      </c>
      <c r="AP52" s="4">
        <v>12.7293192945423</v>
      </c>
      <c r="AQ52" s="4">
        <v>12.776499078694201</v>
      </c>
      <c r="AR52" s="4">
        <v>12.769217650675699</v>
      </c>
      <c r="AS52" s="4">
        <v>12.773610167107799</v>
      </c>
      <c r="AT52" s="4">
        <v>12.7325614569399</v>
      </c>
      <c r="AU52" s="4">
        <v>12.748437084910901</v>
      </c>
      <c r="AV52" s="7"/>
      <c r="AW52" s="7"/>
      <c r="AX52" s="4">
        <v>18.6470066296021</v>
      </c>
      <c r="AY52" s="4">
        <v>30.754374355164298</v>
      </c>
      <c r="AZ52" s="4">
        <v>26.663664149114599</v>
      </c>
      <c r="BA52" s="4">
        <v>26.649648257202099</v>
      </c>
      <c r="BB52" s="4">
        <v>32.643809980917403</v>
      </c>
      <c r="BC52" s="4">
        <v>23.153885550551699</v>
      </c>
      <c r="BD52" s="4">
        <v>17.280819327694001</v>
      </c>
      <c r="BE52" s="4">
        <v>29.0239503345075</v>
      </c>
      <c r="BF52" s="4">
        <v>28.6894933064914</v>
      </c>
      <c r="BG52" s="4">
        <v>23.9960818964399</v>
      </c>
      <c r="BH52" s="4">
        <v>29.565419944427401</v>
      </c>
      <c r="BI52" s="4">
        <v>25.141708445923602</v>
      </c>
      <c r="BJ52" s="4">
        <v>16.604760339604798</v>
      </c>
      <c r="BK52" s="4">
        <v>32.485765334858201</v>
      </c>
      <c r="BL52" s="4">
        <v>19.431860192645001</v>
      </c>
      <c r="BM52" s="4">
        <v>23.474544275896601</v>
      </c>
      <c r="BN52" s="4">
        <v>21.9996743787949</v>
      </c>
      <c r="BO52" s="4">
        <v>17.497694595729001</v>
      </c>
      <c r="BP52" s="4">
        <v>25.497947847752702</v>
      </c>
      <c r="BQ52" s="4">
        <v>18.974796571224701</v>
      </c>
      <c r="BR52" s="4">
        <v>34.400490597500799</v>
      </c>
      <c r="BS52" s="7"/>
      <c r="BT52" s="4">
        <v>24.294662176289101</v>
      </c>
      <c r="BU52" s="9">
        <v>21.471733327888</v>
      </c>
      <c r="BV52" s="9">
        <v>16.4841667130971</v>
      </c>
      <c r="BW52" s="9">
        <v>18.6780019604867</v>
      </c>
      <c r="BX52" s="9">
        <v>23.6748337880218</v>
      </c>
      <c r="BY52" s="9">
        <v>27.780779998228699</v>
      </c>
      <c r="BZ52" s="9">
        <v>28.994405154180299</v>
      </c>
      <c r="CA52" s="9">
        <v>25.548579925715501</v>
      </c>
      <c r="CB52" s="9">
        <v>16.0581168797824</v>
      </c>
      <c r="CC52" s="9">
        <v>17.085649450284301</v>
      </c>
      <c r="CD52" s="9">
        <v>16.4350805131009</v>
      </c>
      <c r="CE52" s="9">
        <v>18.0057053300708</v>
      </c>
      <c r="CF52" s="9">
        <v>18.7269103575908</v>
      </c>
      <c r="CG52" s="9">
        <v>32.885121089350598</v>
      </c>
      <c r="CH52" s="9">
        <v>17.378769537238</v>
      </c>
      <c r="CI52" s="9">
        <v>28.431830851343101</v>
      </c>
      <c r="CJ52" s="9">
        <v>52.858468958781401</v>
      </c>
      <c r="CK52" s="9">
        <v>17.820376565737</v>
      </c>
      <c r="CL52" s="9">
        <v>15.7159458289246</v>
      </c>
      <c r="CM52" s="9">
        <v>12.923444778660899</v>
      </c>
      <c r="CN52" s="9">
        <v>16.7374889159126</v>
      </c>
    </row>
    <row r="53" spans="1:92" ht="14.25" customHeight="1" x14ac:dyDescent="0.3">
      <c r="A53" s="2" t="s">
        <v>47</v>
      </c>
      <c r="B53" s="7"/>
      <c r="C53" s="7"/>
      <c r="D53" s="2">
        <v>15.356189290707499</v>
      </c>
      <c r="E53" s="2">
        <v>14.668323210520599</v>
      </c>
      <c r="F53" s="2">
        <v>14.957494673031899</v>
      </c>
      <c r="G53" s="2">
        <v>14.9626408073148</v>
      </c>
      <c r="H53" s="2">
        <v>14.9001958749698</v>
      </c>
      <c r="I53" s="2">
        <v>14.3513172983874</v>
      </c>
      <c r="J53" s="2">
        <v>14.625320591840399</v>
      </c>
      <c r="K53" s="2">
        <v>14.873601336365001</v>
      </c>
      <c r="L53" s="2">
        <v>14.4839551374879</v>
      </c>
      <c r="M53" s="2">
        <v>14.5366837695119</v>
      </c>
      <c r="N53" s="2">
        <v>14.7686023512048</v>
      </c>
      <c r="O53" s="2">
        <v>14.3703376589693</v>
      </c>
      <c r="P53" s="2">
        <v>14.740364129475299</v>
      </c>
      <c r="Q53" s="2">
        <v>13.6613165692401</v>
      </c>
      <c r="R53" s="2">
        <v>14.196867981063299</v>
      </c>
      <c r="S53" s="2">
        <v>14.0124154890184</v>
      </c>
      <c r="T53" s="2">
        <v>14.663172702733</v>
      </c>
      <c r="U53" s="2">
        <v>14.2943485233401</v>
      </c>
      <c r="V53" s="2">
        <v>14.1569311189575</v>
      </c>
      <c r="W53" s="2">
        <v>14.048106346610099</v>
      </c>
      <c r="X53" s="2">
        <v>14.050645708106201</v>
      </c>
      <c r="Y53" s="7"/>
      <c r="Z53" s="7"/>
      <c r="AA53" s="2">
        <v>12.399100711951601</v>
      </c>
      <c r="AB53" s="4">
        <v>12.446160146974499</v>
      </c>
      <c r="AC53" s="4">
        <v>12.4500921453779</v>
      </c>
      <c r="AD53" s="4">
        <v>12.487430383546</v>
      </c>
      <c r="AE53" s="4">
        <v>12.506975866727799</v>
      </c>
      <c r="AF53" s="4">
        <v>12.498624890631399</v>
      </c>
      <c r="AG53" s="4">
        <v>12.4990308638735</v>
      </c>
      <c r="AH53" s="4">
        <v>12.5047892748722</v>
      </c>
      <c r="AI53" s="4">
        <v>12.4145017275952</v>
      </c>
      <c r="AJ53" s="4">
        <v>12.4275787384647</v>
      </c>
      <c r="AK53" s="4">
        <v>12.505351479163201</v>
      </c>
      <c r="AL53" s="4">
        <v>12.5089208949042</v>
      </c>
      <c r="AM53" s="4">
        <v>12.500436610194001</v>
      </c>
      <c r="AN53" s="4">
        <v>12.522073749191801</v>
      </c>
      <c r="AO53" s="4">
        <v>12.4960534707023</v>
      </c>
      <c r="AP53" s="4">
        <v>12.5141607800609</v>
      </c>
      <c r="AQ53" s="4">
        <v>12.4853447046531</v>
      </c>
      <c r="AR53" s="4">
        <v>12.476785475896699</v>
      </c>
      <c r="AS53" s="4">
        <v>12.4813287515151</v>
      </c>
      <c r="AT53" s="4">
        <v>12.460856318339999</v>
      </c>
      <c r="AU53" s="4">
        <v>12.4881104681442</v>
      </c>
      <c r="AV53" s="7"/>
      <c r="AW53" s="7"/>
      <c r="AX53" s="4">
        <v>18.581249133595598</v>
      </c>
      <c r="AY53" s="4">
        <v>30.826219659835701</v>
      </c>
      <c r="AZ53" s="4">
        <v>26.804189921399601</v>
      </c>
      <c r="BA53" s="4">
        <v>33.390311434986799</v>
      </c>
      <c r="BB53" s="4">
        <v>31.8166447164555</v>
      </c>
      <c r="BC53" s="4">
        <v>23.6629687816326</v>
      </c>
      <c r="BD53" s="4">
        <v>18.005536715161899</v>
      </c>
      <c r="BE53" s="4">
        <v>28.818765613964601</v>
      </c>
      <c r="BF53" s="4">
        <v>28.434801695841902</v>
      </c>
      <c r="BG53" s="4">
        <v>22.803744312189401</v>
      </c>
      <c r="BH53" s="4">
        <v>31.2812001670233</v>
      </c>
      <c r="BI53" s="4">
        <v>25.320930262064699</v>
      </c>
      <c r="BJ53" s="4">
        <v>16.796066261335302</v>
      </c>
      <c r="BK53" s="4">
        <v>32.498951168358602</v>
      </c>
      <c r="BL53" s="4">
        <v>19.6750443095512</v>
      </c>
      <c r="BM53" s="4">
        <v>23.490772833317799</v>
      </c>
      <c r="BN53" s="4">
        <v>22.617849163621401</v>
      </c>
      <c r="BO53" s="4">
        <v>17.779401510039801</v>
      </c>
      <c r="BP53" s="4">
        <v>24.981641571501299</v>
      </c>
      <c r="BQ53" s="4">
        <v>19.322124966178801</v>
      </c>
      <c r="BR53" s="4">
        <v>34.783294414671403</v>
      </c>
      <c r="BS53" s="7"/>
      <c r="BT53" s="4">
        <v>22.539718930446501</v>
      </c>
      <c r="BU53" s="9">
        <v>21.346068458081799</v>
      </c>
      <c r="BV53" s="9">
        <v>22.3203202881291</v>
      </c>
      <c r="BW53" s="9">
        <v>16.344052940579999</v>
      </c>
      <c r="BX53" s="9">
        <v>22.9626456810627</v>
      </c>
      <c r="BY53" s="9">
        <v>29.586839904577701</v>
      </c>
      <c r="BZ53" s="9">
        <v>28.990222308809201</v>
      </c>
      <c r="CA53" s="9">
        <v>26.396294251774499</v>
      </c>
      <c r="CB53" s="9">
        <v>15.378159157887101</v>
      </c>
      <c r="CC53" s="9">
        <v>18.232275475807199</v>
      </c>
      <c r="CD53" s="9">
        <v>17.4803052545568</v>
      </c>
      <c r="CE53" s="9">
        <v>17.144723142170498</v>
      </c>
      <c r="CF53" s="9">
        <v>19.2670522648054</v>
      </c>
      <c r="CG53" s="9">
        <v>33.903916546658003</v>
      </c>
      <c r="CH53" s="9">
        <v>17.5387688862236</v>
      </c>
      <c r="CI53" s="9">
        <v>26.506433007585201</v>
      </c>
      <c r="CJ53" s="9">
        <v>53.751920481864602</v>
      </c>
      <c r="CK53" s="9">
        <v>22.133905911852899</v>
      </c>
      <c r="CL53" s="9">
        <v>13.9042093380839</v>
      </c>
      <c r="CM53" s="9">
        <v>12.7536939100811</v>
      </c>
      <c r="CN53" s="9">
        <v>15.4092220955605</v>
      </c>
    </row>
    <row r="54" spans="1:92" ht="14.25" customHeight="1" x14ac:dyDescent="0.3">
      <c r="A54" s="2" t="s">
        <v>48</v>
      </c>
      <c r="B54" s="7"/>
      <c r="C54" s="7"/>
      <c r="D54" s="2">
        <v>1.45520024491648</v>
      </c>
      <c r="E54" s="2">
        <v>1.4878124536178501</v>
      </c>
      <c r="F54" s="2">
        <v>1.46561111400232</v>
      </c>
      <c r="G54" s="2">
        <v>1.4712545683562399</v>
      </c>
      <c r="H54" s="2">
        <v>1.43897760512919</v>
      </c>
      <c r="I54" s="2">
        <v>1.4318536391355099</v>
      </c>
      <c r="J54" s="2">
        <v>1.43846995499943</v>
      </c>
      <c r="K54" s="2">
        <v>1.4320409565817001</v>
      </c>
      <c r="L54" s="2">
        <v>1.41402070970077</v>
      </c>
      <c r="M54" s="2">
        <v>1.42088794691274</v>
      </c>
      <c r="N54" s="2">
        <v>1.43686589028495</v>
      </c>
      <c r="O54" s="2">
        <v>1.45277552841049</v>
      </c>
      <c r="P54" s="2">
        <v>1.4464005904072601</v>
      </c>
      <c r="Q54" s="2">
        <v>1.45683395300868</v>
      </c>
      <c r="R54" s="2">
        <v>1.4390140662667299</v>
      </c>
      <c r="S54" s="2">
        <v>1.43206195129457</v>
      </c>
      <c r="T54" s="2">
        <v>1.4372810367928901</v>
      </c>
      <c r="U54" s="2">
        <v>1.4515282823928599</v>
      </c>
      <c r="V54" s="2">
        <v>1.4318029807079999</v>
      </c>
      <c r="W54" s="2">
        <v>1.4398029195488</v>
      </c>
      <c r="X54" s="2">
        <v>1.4092830271485901</v>
      </c>
      <c r="Y54" s="7"/>
      <c r="Z54" s="7"/>
      <c r="AA54" s="2">
        <v>1.41075487199617</v>
      </c>
      <c r="AB54" s="4">
        <v>1.4113295395791601</v>
      </c>
      <c r="AC54" s="4">
        <v>1.4104575731520601</v>
      </c>
      <c r="AD54" s="4">
        <v>1.41058422123053</v>
      </c>
      <c r="AE54" s="4">
        <v>1.40970644290793</v>
      </c>
      <c r="AF54" s="4">
        <v>1.4098277668902</v>
      </c>
      <c r="AG54" s="4">
        <v>1.40981962456599</v>
      </c>
      <c r="AH54" s="4">
        <v>1.4101429057511199</v>
      </c>
      <c r="AI54" s="4">
        <v>1.40964299086544</v>
      </c>
      <c r="AJ54" s="4">
        <v>1.4097403785442699</v>
      </c>
      <c r="AK54" s="4">
        <v>1.41043601484795</v>
      </c>
      <c r="AL54" s="4">
        <v>1.40989477027805</v>
      </c>
      <c r="AM54" s="4">
        <v>1.40919817065094</v>
      </c>
      <c r="AN54" s="4">
        <v>1.4096890975980101</v>
      </c>
      <c r="AO54" s="4">
        <v>1.41024394861729</v>
      </c>
      <c r="AP54" s="4">
        <v>1.41072300335502</v>
      </c>
      <c r="AQ54" s="4">
        <v>1.4111240334380899</v>
      </c>
      <c r="AR54" s="4">
        <v>1.41084309034393</v>
      </c>
      <c r="AS54" s="4">
        <v>1.4107669270836201</v>
      </c>
      <c r="AT54" s="4">
        <v>1.41087438252782</v>
      </c>
      <c r="AU54" s="4">
        <v>1.41034766311116</v>
      </c>
      <c r="AV54" s="7"/>
      <c r="AW54" s="7"/>
      <c r="AX54" s="4">
        <v>1.3996309673219101</v>
      </c>
      <c r="AY54" s="4">
        <v>1.4092289476592701</v>
      </c>
      <c r="AZ54" s="4">
        <v>1.4081141822907699</v>
      </c>
      <c r="BA54" s="5">
        <v>1.4119501820087601</v>
      </c>
      <c r="BB54" s="4">
        <v>1.39991328392346</v>
      </c>
      <c r="BC54" s="4">
        <v>1.4093140914115501</v>
      </c>
      <c r="BD54" s="4">
        <v>1.40470960470677</v>
      </c>
      <c r="BE54" s="4">
        <v>1.4072404377052401</v>
      </c>
      <c r="BF54" s="4">
        <v>1.39848547929489</v>
      </c>
      <c r="BG54" s="4">
        <v>1.39813557030921</v>
      </c>
      <c r="BH54" s="4">
        <v>1.4112110928195001</v>
      </c>
      <c r="BI54" s="4">
        <v>1.40081843272658</v>
      </c>
      <c r="BJ54" s="4">
        <v>1.4079917200997301</v>
      </c>
      <c r="BK54" s="4">
        <v>1.4245885304247099</v>
      </c>
      <c r="BL54" s="4">
        <v>1.3968286156784699</v>
      </c>
      <c r="BM54" s="4">
        <v>1.4131529512400101</v>
      </c>
      <c r="BN54" s="4">
        <v>1.40738584354576</v>
      </c>
      <c r="BO54" s="4">
        <v>1.41864005423687</v>
      </c>
      <c r="BP54" s="4">
        <v>1.40923965690955</v>
      </c>
      <c r="BQ54" s="4">
        <v>1.44478632121088</v>
      </c>
      <c r="BR54" s="4">
        <v>1.39834056029624</v>
      </c>
      <c r="BS54" s="7"/>
      <c r="BT54" s="4">
        <v>1.4121178465830599</v>
      </c>
      <c r="BU54" s="9">
        <v>1.40879948717371</v>
      </c>
      <c r="BV54" s="9">
        <v>1.39312906936555</v>
      </c>
      <c r="BW54" s="9">
        <v>1.3905677729363199</v>
      </c>
      <c r="BX54" s="9">
        <v>1.3994271712775199</v>
      </c>
      <c r="BY54" s="9">
        <v>1.39704459716145</v>
      </c>
      <c r="BZ54" s="9">
        <v>1.38874095293958</v>
      </c>
      <c r="CA54" s="9">
        <v>1.3972388758213199</v>
      </c>
      <c r="CB54" s="9">
        <v>1.40518717380353</v>
      </c>
      <c r="CC54" s="9">
        <v>1.38853633587843</v>
      </c>
      <c r="CD54" s="9">
        <v>1.3866234633838099</v>
      </c>
      <c r="CE54" s="9">
        <v>1.4032869044917999</v>
      </c>
      <c r="CF54" s="9">
        <v>1.40920541531166</v>
      </c>
      <c r="CG54" s="9">
        <v>1.4161090381788599</v>
      </c>
      <c r="CH54" s="9">
        <v>1.41165305747431</v>
      </c>
      <c r="CI54" s="9">
        <v>1.4055123071904401</v>
      </c>
      <c r="CJ54" s="9">
        <v>1.4053634391926699</v>
      </c>
      <c r="CK54" s="9">
        <v>1.3874998306600099</v>
      </c>
      <c r="CL54" s="9">
        <v>1.3909688018864601</v>
      </c>
      <c r="CM54" s="9">
        <v>1.3875048131535599</v>
      </c>
      <c r="CN54" s="9">
        <v>1.4081851876940501</v>
      </c>
    </row>
    <row r="55" spans="1:92" ht="14.25" customHeight="1" x14ac:dyDescent="0.3">
      <c r="A55" s="2" t="s">
        <v>49</v>
      </c>
      <c r="B55" s="7"/>
      <c r="C55" s="7"/>
      <c r="D55" s="2">
        <v>3.0476086544005798</v>
      </c>
      <c r="E55" s="2">
        <v>3.2764480561599898</v>
      </c>
      <c r="F55" s="2">
        <v>3.2035836848629602</v>
      </c>
      <c r="G55" s="2">
        <v>3.14788795190066</v>
      </c>
      <c r="H55" s="2">
        <v>3.1064987363701002</v>
      </c>
      <c r="I55" s="2">
        <v>3.0619942775794899</v>
      </c>
      <c r="J55" s="2">
        <v>3.1787107430284101</v>
      </c>
      <c r="K55" s="2">
        <v>3.09090022176288</v>
      </c>
      <c r="L55" s="2">
        <v>3.1827024562459898</v>
      </c>
      <c r="M55" s="2">
        <v>3.1391290505884601</v>
      </c>
      <c r="N55" s="2">
        <v>3.18115148461635</v>
      </c>
      <c r="O55" s="2">
        <v>3.0564258889517602</v>
      </c>
      <c r="P55" s="2">
        <v>3.1441786001791101</v>
      </c>
      <c r="Q55" s="2">
        <v>2.9361865822896198</v>
      </c>
      <c r="R55" s="2">
        <v>3.0747915431612101</v>
      </c>
      <c r="S55" s="2">
        <v>3.0557290698072799</v>
      </c>
      <c r="T55" s="2">
        <v>3.0249822350403099</v>
      </c>
      <c r="U55" s="2">
        <v>3.0669108951198298</v>
      </c>
      <c r="V55" s="2">
        <v>2.9902199894180499</v>
      </c>
      <c r="W55" s="2">
        <v>3.0407777470729802</v>
      </c>
      <c r="X55" s="2">
        <v>2.9749668392095798</v>
      </c>
      <c r="Y55" s="7"/>
      <c r="Z55" s="7"/>
      <c r="AA55" s="2">
        <v>3.02888984537914</v>
      </c>
      <c r="AB55" s="4">
        <v>3.03024904709567</v>
      </c>
      <c r="AC55" s="4">
        <v>3.0284550242574202</v>
      </c>
      <c r="AD55" s="4">
        <v>3.0290432882921099</v>
      </c>
      <c r="AE55" s="4">
        <v>3.0261245685028402</v>
      </c>
      <c r="AF55" s="4">
        <v>3.0263262242101101</v>
      </c>
      <c r="AG55" s="4">
        <v>3.0266359785149599</v>
      </c>
      <c r="AH55" s="4">
        <v>3.0273110077408898</v>
      </c>
      <c r="AI55" s="4">
        <v>3.0257044368748498</v>
      </c>
      <c r="AJ55" s="4">
        <v>3.02351468403891</v>
      </c>
      <c r="AK55" s="4">
        <v>3.0260835977170002</v>
      </c>
      <c r="AL55" s="4">
        <v>3.0273420026677198</v>
      </c>
      <c r="AM55" s="4">
        <v>3.0264341102908099</v>
      </c>
      <c r="AN55" s="4">
        <v>3.0263437245558098</v>
      </c>
      <c r="AO55" s="4">
        <v>3.0287409674906698</v>
      </c>
      <c r="AP55" s="4">
        <v>3.0282567115619599</v>
      </c>
      <c r="AQ55" s="4">
        <v>3.0288589116096101</v>
      </c>
      <c r="AR55" s="4">
        <v>3.0293648424134099</v>
      </c>
      <c r="AS55" s="4">
        <v>3.02877841169864</v>
      </c>
      <c r="AT55" s="4">
        <v>3.0299214466794</v>
      </c>
      <c r="AU55" s="4">
        <v>3.0288458867378298</v>
      </c>
      <c r="AV55" s="7"/>
      <c r="AW55" s="7"/>
      <c r="AX55" s="4">
        <v>3.0418175294009502</v>
      </c>
      <c r="AY55" s="4">
        <v>3.0338302840946598</v>
      </c>
      <c r="AZ55" s="4">
        <v>3.0506447451957999</v>
      </c>
      <c r="BA55" s="4">
        <v>3.0018660687826699</v>
      </c>
      <c r="BB55" s="4">
        <v>3.0256800370636099</v>
      </c>
      <c r="BC55" s="4">
        <v>3.0753549899867201</v>
      </c>
      <c r="BD55" s="4">
        <v>2.98904420235823</v>
      </c>
      <c r="BE55" s="4">
        <v>3.0296355970183502</v>
      </c>
      <c r="BF55" s="4">
        <v>2.9814660950004201</v>
      </c>
      <c r="BG55" s="4">
        <v>3.0103329556310201</v>
      </c>
      <c r="BH55" s="4">
        <v>2.9216468583150101</v>
      </c>
      <c r="BI55" s="4">
        <v>3.0239442141737798</v>
      </c>
      <c r="BJ55" s="4">
        <v>3.04817049303883</v>
      </c>
      <c r="BK55" s="4">
        <v>3.04955359213074</v>
      </c>
      <c r="BL55" s="4">
        <v>2.9974879834611499</v>
      </c>
      <c r="BM55" s="4">
        <v>3.0462598128029401</v>
      </c>
      <c r="BN55" s="4">
        <v>3.0453210381486402</v>
      </c>
      <c r="BO55" s="4">
        <v>3.0565204147174101</v>
      </c>
      <c r="BP55" s="4">
        <v>3.0329868247301701</v>
      </c>
      <c r="BQ55" s="4">
        <v>3.0338791118025301</v>
      </c>
      <c r="BR55" s="4">
        <v>2.9955317283862901</v>
      </c>
      <c r="BS55" s="7"/>
      <c r="BT55" s="4">
        <v>3.0559581918361798</v>
      </c>
      <c r="BU55" s="9">
        <v>3.0058906675575998</v>
      </c>
      <c r="BV55" s="9">
        <v>2.9862863681405099</v>
      </c>
      <c r="BW55" s="9">
        <v>3.0149693295048299</v>
      </c>
      <c r="BX55" s="9">
        <v>3.01509859256588</v>
      </c>
      <c r="BY55" s="9">
        <v>3.01589871440336</v>
      </c>
      <c r="BZ55" s="9">
        <v>3.0309191549614698</v>
      </c>
      <c r="CA55" s="9">
        <v>3.0183468242648699</v>
      </c>
      <c r="CB55" s="9">
        <v>3.03341369776158</v>
      </c>
      <c r="CC55" s="9">
        <v>3.0628752241559001</v>
      </c>
      <c r="CD55" s="9">
        <v>3.1111070009278299</v>
      </c>
      <c r="CE55" s="9">
        <v>3.0648733695131498</v>
      </c>
      <c r="CF55" s="9">
        <v>3.0854563386520399</v>
      </c>
      <c r="CG55" s="9">
        <v>3.08092923454541</v>
      </c>
      <c r="CH55" s="9">
        <v>3.07725265140862</v>
      </c>
      <c r="CI55" s="9">
        <v>3.0737999868436199</v>
      </c>
      <c r="CJ55" s="9">
        <v>3.1279112694590401</v>
      </c>
      <c r="CK55" s="9">
        <v>3.1495020018394801</v>
      </c>
      <c r="CL55" s="9">
        <v>3.1285539262409499</v>
      </c>
      <c r="CM55" s="9">
        <v>3.1280324567782598</v>
      </c>
      <c r="CN55" s="9">
        <v>3.12044434361193</v>
      </c>
    </row>
    <row r="56" spans="1:92" ht="14.25" customHeight="1" x14ac:dyDescent="0.3">
      <c r="A56" s="2" t="s">
        <v>50</v>
      </c>
      <c r="B56" s="7"/>
      <c r="C56" s="7"/>
      <c r="D56" s="2">
        <v>4.62954223944649</v>
      </c>
      <c r="E56" s="2">
        <v>4.8626509113286298</v>
      </c>
      <c r="F56" s="2">
        <v>4.5561592063078198</v>
      </c>
      <c r="G56" s="2">
        <v>4.5980723787485802</v>
      </c>
      <c r="H56" s="2">
        <v>4.6347518193530597</v>
      </c>
      <c r="I56" s="2">
        <v>4.5170169379834499</v>
      </c>
      <c r="J56" s="2">
        <v>4.53830124409623</v>
      </c>
      <c r="K56" s="2">
        <v>4.6509483123038899</v>
      </c>
      <c r="L56" s="2">
        <v>4.6197282641285096</v>
      </c>
      <c r="M56" s="2">
        <v>4.7111923934690196</v>
      </c>
      <c r="N56" s="2">
        <v>4.6262395188763898</v>
      </c>
      <c r="O56" s="2">
        <v>4.5713359453653597</v>
      </c>
      <c r="P56" s="2">
        <v>4.6229983286243304</v>
      </c>
      <c r="Q56" s="2">
        <v>4.5349191381138603</v>
      </c>
      <c r="R56" s="2">
        <v>4.6069536395844901</v>
      </c>
      <c r="S56" s="2">
        <v>4.6473843344945402</v>
      </c>
      <c r="T56" s="2">
        <v>4.54012710053318</v>
      </c>
      <c r="U56" s="2">
        <v>4.6326091729725398</v>
      </c>
      <c r="V56" s="2">
        <v>4.6544923557973696</v>
      </c>
      <c r="W56" s="2">
        <v>4.6407252752707304</v>
      </c>
      <c r="X56" s="2">
        <v>4.5863554558958004</v>
      </c>
      <c r="Y56" s="7"/>
      <c r="Z56" s="7"/>
      <c r="AA56" s="2">
        <v>4.5014233733269702</v>
      </c>
      <c r="AB56" s="4">
        <v>4.5033396173610001</v>
      </c>
      <c r="AC56" s="4">
        <v>4.5004977125172996</v>
      </c>
      <c r="AD56" s="4">
        <v>4.5004694013204798</v>
      </c>
      <c r="AE56" s="4">
        <v>4.4968493370476601</v>
      </c>
      <c r="AF56" s="4">
        <v>4.4979876680053499</v>
      </c>
      <c r="AG56" s="4">
        <v>4.4985907273545402</v>
      </c>
      <c r="AH56" s="4">
        <v>4.49980287771041</v>
      </c>
      <c r="AI56" s="4">
        <v>4.4971178576501298</v>
      </c>
      <c r="AJ56" s="4">
        <v>4.4930806825479799</v>
      </c>
      <c r="AK56" s="4">
        <v>4.4978157028004802</v>
      </c>
      <c r="AL56" s="4">
        <v>4.4992517079124799</v>
      </c>
      <c r="AM56" s="4">
        <v>4.4993332606745398</v>
      </c>
      <c r="AN56" s="4">
        <v>4.4985531147476001</v>
      </c>
      <c r="AO56" s="4">
        <v>4.4997895365526297</v>
      </c>
      <c r="AP56" s="4">
        <v>4.5005285499281902</v>
      </c>
      <c r="AQ56" s="4">
        <v>4.5005732515749797</v>
      </c>
      <c r="AR56" s="4">
        <v>4.4992291483516098</v>
      </c>
      <c r="AS56" s="4">
        <v>4.4983573877399499</v>
      </c>
      <c r="AT56" s="4">
        <v>4.5017414454554601</v>
      </c>
      <c r="AU56" s="4">
        <v>4.5003719756020404</v>
      </c>
      <c r="AV56" s="7"/>
      <c r="AW56" s="7"/>
      <c r="AX56" s="4">
        <v>4.5796546278396102</v>
      </c>
      <c r="AY56" s="4">
        <v>4.5668652674876702</v>
      </c>
      <c r="AZ56" s="4">
        <v>4.6423407029818797</v>
      </c>
      <c r="BA56" s="4">
        <v>4.5322394237419203</v>
      </c>
      <c r="BB56" s="4">
        <v>4.51978056713686</v>
      </c>
      <c r="BC56" s="4">
        <v>4.5987384038391204</v>
      </c>
      <c r="BD56" s="4">
        <v>4.4480610641382503</v>
      </c>
      <c r="BE56" s="4">
        <v>4.55829891903013</v>
      </c>
      <c r="BF56" s="4">
        <v>4.4983572260547398</v>
      </c>
      <c r="BG56" s="4">
        <v>4.4907411840067502</v>
      </c>
      <c r="BH56" s="4">
        <v>4.2239908172672802</v>
      </c>
      <c r="BI56" s="4">
        <v>4.5306525413555896</v>
      </c>
      <c r="BJ56" s="4">
        <v>4.5603026748681197</v>
      </c>
      <c r="BK56" s="4">
        <v>4.5380099036121297</v>
      </c>
      <c r="BL56" s="4">
        <v>4.5187849950242898</v>
      </c>
      <c r="BM56" s="4">
        <v>4.5353524708369797</v>
      </c>
      <c r="BN56" s="4">
        <v>4.5770498114638496</v>
      </c>
      <c r="BO56" s="4">
        <v>4.5804772286417696</v>
      </c>
      <c r="BP56" s="4">
        <v>4.5766295080565502</v>
      </c>
      <c r="BQ56" s="4">
        <v>4.5691127642834299</v>
      </c>
      <c r="BR56" s="4">
        <v>4.5258533838604702</v>
      </c>
      <c r="BS56" s="7"/>
      <c r="BT56" s="4">
        <v>4.52979386993416</v>
      </c>
      <c r="BU56" s="9">
        <v>4.9217687394595098</v>
      </c>
      <c r="BV56" s="9">
        <v>4.7871548377200703</v>
      </c>
      <c r="BW56" s="9">
        <v>4.8257724110588596</v>
      </c>
      <c r="BX56" s="9">
        <v>4.8034103927993401</v>
      </c>
      <c r="BY56" s="9">
        <v>4.7761914890750097</v>
      </c>
      <c r="BZ56" s="9">
        <v>4.8261884252771603</v>
      </c>
      <c r="CA56" s="9">
        <v>4.86204055133026</v>
      </c>
      <c r="CB56" s="9">
        <v>4.8213612849229399</v>
      </c>
      <c r="CC56" s="9">
        <v>4.8910728897212499</v>
      </c>
      <c r="CD56" s="9">
        <v>4.9406880062563996</v>
      </c>
      <c r="CE56" s="9">
        <v>4.8421525979453497</v>
      </c>
      <c r="CF56" s="9">
        <v>4.8781481635451396</v>
      </c>
      <c r="CG56" s="9">
        <v>4.8886190131184799</v>
      </c>
      <c r="CH56" s="9">
        <v>4.8499066991225597</v>
      </c>
      <c r="CI56" s="9">
        <v>4.82298178131422</v>
      </c>
      <c r="CJ56" s="9">
        <v>4.8860850351058103</v>
      </c>
      <c r="CK56" s="9">
        <v>4.9206972795221304</v>
      </c>
      <c r="CL56" s="9">
        <v>4.9192076673516301</v>
      </c>
      <c r="CM56" s="9">
        <v>4.9490605019959997</v>
      </c>
      <c r="CN56" s="9">
        <v>4.9450218029178101</v>
      </c>
    </row>
    <row r="57" spans="1:92" ht="14.25" customHeight="1" x14ac:dyDescent="0.3">
      <c r="A57" s="2" t="s">
        <v>51</v>
      </c>
      <c r="B57" s="7"/>
      <c r="C57" s="7"/>
      <c r="D57" s="2">
        <v>6.4572816253579299</v>
      </c>
      <c r="E57" s="2">
        <v>6.38979824887703</v>
      </c>
      <c r="F57" s="2">
        <v>6.1377809556142697</v>
      </c>
      <c r="G57" s="2">
        <v>6.1117766373384699</v>
      </c>
      <c r="H57" s="2">
        <v>6.1891936743572602</v>
      </c>
      <c r="I57" s="2">
        <v>6.2312305974487696</v>
      </c>
      <c r="J57" s="2">
        <v>6.1525265101769797</v>
      </c>
      <c r="K57" s="2">
        <v>6.1765724315677</v>
      </c>
      <c r="L57" s="2">
        <v>6.0032169257165</v>
      </c>
      <c r="M57" s="2">
        <v>6.14470286942794</v>
      </c>
      <c r="N57" s="2">
        <v>6.2300858147716003</v>
      </c>
      <c r="O57" s="2">
        <v>6.2732675087054002</v>
      </c>
      <c r="P57" s="2">
        <v>6.3372702707181201</v>
      </c>
      <c r="Q57" s="2">
        <v>6.2766685973598104</v>
      </c>
      <c r="R57" s="2">
        <v>6.2597096270563997</v>
      </c>
      <c r="S57" s="2">
        <v>6.3143554325212401</v>
      </c>
      <c r="T57" s="2">
        <v>6.2355133085093799</v>
      </c>
      <c r="U57" s="2">
        <v>6.2260758551486601</v>
      </c>
      <c r="V57" s="2">
        <v>6.2550729061327903</v>
      </c>
      <c r="W57" s="2">
        <v>6.2515285956629896</v>
      </c>
      <c r="X57" s="2">
        <v>6.2090233416821903</v>
      </c>
      <c r="Y57" s="7"/>
      <c r="Z57" s="7"/>
      <c r="AA57" s="2">
        <v>5.95349523381664</v>
      </c>
      <c r="AB57" s="4">
        <v>5.9556519682961104</v>
      </c>
      <c r="AC57" s="4">
        <v>5.9526452599741999</v>
      </c>
      <c r="AD57" s="4">
        <v>5.9523409768468101</v>
      </c>
      <c r="AE57" s="4">
        <v>5.9495435845221802</v>
      </c>
      <c r="AF57" s="4">
        <v>5.9507494769859397</v>
      </c>
      <c r="AG57" s="4">
        <v>5.9522024771470097</v>
      </c>
      <c r="AH57" s="4">
        <v>5.95294974853533</v>
      </c>
      <c r="AI57" s="4">
        <v>5.9546440939817202</v>
      </c>
      <c r="AJ57" s="4">
        <v>5.9512620272773198</v>
      </c>
      <c r="AK57" s="4">
        <v>5.9489991798300697</v>
      </c>
      <c r="AL57" s="4">
        <v>5.9501635118837504</v>
      </c>
      <c r="AM57" s="4">
        <v>5.9509847539164404</v>
      </c>
      <c r="AN57" s="4">
        <v>5.9495163901573598</v>
      </c>
      <c r="AO57" s="4">
        <v>5.9511323008854999</v>
      </c>
      <c r="AP57" s="4">
        <v>5.9522866804801504</v>
      </c>
      <c r="AQ57" s="4">
        <v>5.9519186737997103</v>
      </c>
      <c r="AR57" s="4">
        <v>5.9497870968046396</v>
      </c>
      <c r="AS57" s="4">
        <v>5.9511840225398203</v>
      </c>
      <c r="AT57" s="4">
        <v>5.9532623718687097</v>
      </c>
      <c r="AU57" s="4">
        <v>5.9527296006868804</v>
      </c>
      <c r="AV57" s="7"/>
      <c r="AW57" s="7"/>
      <c r="AX57" s="4">
        <v>6.0931147252229296</v>
      </c>
      <c r="AY57" s="4">
        <v>6.0466042841113001</v>
      </c>
      <c r="AZ57" s="4">
        <v>6.1136513706632698</v>
      </c>
      <c r="BA57" s="4">
        <v>6.0189090569596697</v>
      </c>
      <c r="BB57" s="4">
        <v>5.9593528762027903</v>
      </c>
      <c r="BC57" s="4">
        <v>6.1599426805940398</v>
      </c>
      <c r="BD57" s="4">
        <v>6.00278066356955</v>
      </c>
      <c r="BE57" s="4">
        <v>6.0170277939786496</v>
      </c>
      <c r="BF57" s="4">
        <v>6.0219235727212101</v>
      </c>
      <c r="BG57" s="4">
        <v>5.9477997811000902</v>
      </c>
      <c r="BH57" s="4">
        <v>6.0146220347038097</v>
      </c>
      <c r="BI57" s="4">
        <v>5.9674983583818397</v>
      </c>
      <c r="BJ57" s="4">
        <v>6.0744646946024199</v>
      </c>
      <c r="BK57" s="4">
        <v>6.0124879229453301</v>
      </c>
      <c r="BL57" s="4">
        <v>6.0318860060012396</v>
      </c>
      <c r="BM57" s="4">
        <v>5.9794453626255102</v>
      </c>
      <c r="BN57" s="4">
        <v>6.0829045358024798</v>
      </c>
      <c r="BO57" s="4">
        <v>6.04920443020732</v>
      </c>
      <c r="BP57" s="4">
        <v>6.00747333810002</v>
      </c>
      <c r="BQ57" s="4">
        <v>6.0451260900288801</v>
      </c>
      <c r="BR57" s="4">
        <v>6.0567690003693802</v>
      </c>
      <c r="BS57" s="7"/>
      <c r="BT57" s="4">
        <v>6.1121778185084699</v>
      </c>
      <c r="BU57" s="9">
        <v>6.78058914016529</v>
      </c>
      <c r="BV57" s="9">
        <v>6.5651116070587099</v>
      </c>
      <c r="BW57" s="9">
        <v>6.6512609448030098</v>
      </c>
      <c r="BX57" s="9">
        <v>6.6060275661631298</v>
      </c>
      <c r="BY57" s="9">
        <v>6.6027782840364901</v>
      </c>
      <c r="BZ57" s="9">
        <v>6.7613931736439303</v>
      </c>
      <c r="CA57" s="9">
        <v>6.8000759123889596</v>
      </c>
      <c r="CB57" s="9">
        <v>6.8070475166868203</v>
      </c>
      <c r="CC57" s="9">
        <v>6.8483818172867101</v>
      </c>
      <c r="CD57" s="9">
        <v>7.0452897545643802</v>
      </c>
      <c r="CE57" s="9">
        <v>6.8783461042364298</v>
      </c>
      <c r="CF57" s="9">
        <v>6.96877731631605</v>
      </c>
      <c r="CG57" s="9">
        <v>6.9882904163606501</v>
      </c>
      <c r="CH57" s="9">
        <v>6.9412316478240701</v>
      </c>
      <c r="CI57" s="9">
        <v>6.93283461597591</v>
      </c>
      <c r="CJ57" s="9">
        <v>7.0269400628234502</v>
      </c>
      <c r="CK57" s="9">
        <v>7.1271680784268696</v>
      </c>
      <c r="CL57" s="9">
        <v>7.0798577054861296</v>
      </c>
      <c r="CM57" s="9">
        <v>7.0403641539200299</v>
      </c>
      <c r="CN57" s="9">
        <v>7.1145198309237401</v>
      </c>
    </row>
    <row r="58" spans="1:92" ht="14.25" customHeight="1" x14ac:dyDescent="0.3">
      <c r="A58" s="2" t="s">
        <v>52</v>
      </c>
      <c r="B58" s="7"/>
      <c r="C58" s="7"/>
      <c r="D58" s="2">
        <v>1.5033398091644401</v>
      </c>
      <c r="E58" s="2">
        <v>1.47278920282755</v>
      </c>
      <c r="F58" s="2">
        <v>1.49979458876685</v>
      </c>
      <c r="G58" s="2">
        <v>1.5124812726421999</v>
      </c>
      <c r="H58" s="2">
        <v>1.47538783302569</v>
      </c>
      <c r="I58" s="2">
        <v>1.49632914233615</v>
      </c>
      <c r="J58" s="2">
        <v>1.46972404691355</v>
      </c>
      <c r="K58" s="2">
        <v>1.4782182157126</v>
      </c>
      <c r="L58" s="2">
        <v>1.48187703603386</v>
      </c>
      <c r="M58" s="2">
        <v>1.5073394607370501</v>
      </c>
      <c r="N58" s="2">
        <v>1.47866309355648</v>
      </c>
      <c r="O58" s="2">
        <v>1.50770158412953</v>
      </c>
      <c r="P58" s="2">
        <v>1.53208923874583</v>
      </c>
      <c r="Q58" s="2">
        <v>1.5061151413970699</v>
      </c>
      <c r="R58" s="2">
        <v>1.49869468176054</v>
      </c>
      <c r="S58" s="2">
        <v>1.5540044393222701</v>
      </c>
      <c r="T58" s="2">
        <v>1.5066762767962401</v>
      </c>
      <c r="U58" s="2">
        <v>1.53163305798853</v>
      </c>
      <c r="V58" s="2">
        <v>1.52282991652788</v>
      </c>
      <c r="W58" s="2">
        <v>1.52624264773739</v>
      </c>
      <c r="X58" s="2">
        <v>1.5131692842419899</v>
      </c>
      <c r="Y58" s="7"/>
      <c r="Z58" s="7"/>
      <c r="AA58" s="2">
        <v>1.49163145483866</v>
      </c>
      <c r="AB58" s="4">
        <v>1.4917121067663</v>
      </c>
      <c r="AC58" s="4">
        <v>1.4914752862354901</v>
      </c>
      <c r="AD58" s="4">
        <v>1.4916421274270699</v>
      </c>
      <c r="AE58" s="4">
        <v>1.4917045800034301</v>
      </c>
      <c r="AF58" s="4">
        <v>1.49170658208663</v>
      </c>
      <c r="AG58" s="4">
        <v>1.49185444983767</v>
      </c>
      <c r="AH58" s="4">
        <v>1.4922353481317701</v>
      </c>
      <c r="AI58" s="4">
        <v>1.4912345294064</v>
      </c>
      <c r="AJ58" s="4">
        <v>1.4912095920897599</v>
      </c>
      <c r="AK58" s="4">
        <v>1.49170523313342</v>
      </c>
      <c r="AL58" s="4">
        <v>1.4921286865849499</v>
      </c>
      <c r="AM58" s="4">
        <v>1.4917489208260499</v>
      </c>
      <c r="AN58" s="4">
        <v>1.4922228017133099</v>
      </c>
      <c r="AO58" s="4">
        <v>1.49192276524339</v>
      </c>
      <c r="AP58" s="4">
        <v>1.49164364751481</v>
      </c>
      <c r="AQ58" s="4">
        <v>1.4914024362765399</v>
      </c>
      <c r="AR58" s="4">
        <v>1.4916417537628299</v>
      </c>
      <c r="AS58" s="4">
        <v>1.49197025201559</v>
      </c>
      <c r="AT58" s="4">
        <v>1.49201603514443</v>
      </c>
      <c r="AU58" s="4">
        <v>1.4921724727941199</v>
      </c>
      <c r="AV58" s="7"/>
      <c r="AW58" s="7"/>
      <c r="AX58" s="4">
        <v>1.5089050562020601</v>
      </c>
      <c r="AY58" s="4">
        <v>1.50628212750968</v>
      </c>
      <c r="AZ58" s="4">
        <v>1.51455858960837</v>
      </c>
      <c r="BA58" s="5">
        <v>1.4940777463688699</v>
      </c>
      <c r="BB58" s="4">
        <v>1.5129842948822301</v>
      </c>
      <c r="BC58" s="4">
        <v>1.5091925002369699</v>
      </c>
      <c r="BD58" s="4">
        <v>1.49879046953591</v>
      </c>
      <c r="BE58" s="4">
        <v>1.50753333599206</v>
      </c>
      <c r="BF58" s="4">
        <v>1.47694959798232</v>
      </c>
      <c r="BG58" s="4">
        <v>1.4851585702207799</v>
      </c>
      <c r="BH58" s="4">
        <v>1.4534478231029699</v>
      </c>
      <c r="BI58" s="4">
        <v>1.4768502433942601</v>
      </c>
      <c r="BJ58" s="4">
        <v>1.4980655874692299</v>
      </c>
      <c r="BK58" s="4">
        <v>1.5136036748701001</v>
      </c>
      <c r="BL58" s="4">
        <v>1.48324850724654</v>
      </c>
      <c r="BM58" s="4">
        <v>1.509687175739</v>
      </c>
      <c r="BN58" s="4">
        <v>1.5084901651506999</v>
      </c>
      <c r="BO58" s="4">
        <v>1.50184505858533</v>
      </c>
      <c r="BP58" s="4">
        <v>1.48452108440143</v>
      </c>
      <c r="BQ58" s="4">
        <v>1.51076819021366</v>
      </c>
      <c r="BR58" s="4">
        <v>1.4812913163233601</v>
      </c>
      <c r="BS58" s="7"/>
      <c r="BT58" s="4">
        <v>1.49898061636955</v>
      </c>
      <c r="BU58" s="9">
        <v>1.44448896645416</v>
      </c>
      <c r="BV58" s="9">
        <v>1.45159413985617</v>
      </c>
      <c r="BW58" s="9">
        <v>1.44360982737251</v>
      </c>
      <c r="BX58" s="9">
        <v>1.4438591124251301</v>
      </c>
      <c r="BY58" s="9">
        <v>1.4423985465670801</v>
      </c>
      <c r="BZ58" s="9">
        <v>1.4407464114456801</v>
      </c>
      <c r="CA58" s="9">
        <v>1.45077309881309</v>
      </c>
      <c r="CB58" s="9">
        <v>1.4427813484926399</v>
      </c>
      <c r="CC58" s="9">
        <v>1.4442808062460699</v>
      </c>
      <c r="CD58" s="9">
        <v>1.4423407497024801</v>
      </c>
      <c r="CE58" s="9">
        <v>1.4471940147129601</v>
      </c>
      <c r="CF58" s="9">
        <v>1.4494530172374001</v>
      </c>
      <c r="CG58" s="9">
        <v>1.4444352858073</v>
      </c>
      <c r="CH58" s="9">
        <v>1.4446233104078601</v>
      </c>
      <c r="CI58" s="9">
        <v>1.44240050177266</v>
      </c>
      <c r="CJ58" s="9">
        <v>1.4360977458694</v>
      </c>
      <c r="CK58" s="9">
        <v>1.44000538493372</v>
      </c>
      <c r="CL58" s="9">
        <v>1.43752160016024</v>
      </c>
      <c r="CM58" s="9">
        <v>1.44914829404001</v>
      </c>
      <c r="CN58" s="9">
        <v>1.43757087251037</v>
      </c>
    </row>
    <row r="59" spans="1:92" ht="14.25" customHeight="1" x14ac:dyDescent="0.3">
      <c r="A59" s="2" t="s">
        <v>53</v>
      </c>
      <c r="B59" s="7"/>
      <c r="C59" s="7"/>
      <c r="D59" s="2">
        <v>3.0754460852958201</v>
      </c>
      <c r="E59" s="2">
        <v>3.12512322697811</v>
      </c>
      <c r="F59" s="2">
        <v>3.0288169966181702</v>
      </c>
      <c r="G59" s="2">
        <v>3.0857931079457099</v>
      </c>
      <c r="H59" s="2">
        <v>3.0935122198813199</v>
      </c>
      <c r="I59" s="2">
        <v>3.0117233293707102</v>
      </c>
      <c r="J59" s="2">
        <v>3.0608010361438498</v>
      </c>
      <c r="K59" s="2">
        <v>3.0624109815630902</v>
      </c>
      <c r="L59" s="2">
        <v>3.0107437185524399</v>
      </c>
      <c r="M59" s="2">
        <v>3.1199825139491102</v>
      </c>
      <c r="N59" s="2">
        <v>3.0879062709511702</v>
      </c>
      <c r="O59" s="2">
        <v>3.07760588289546</v>
      </c>
      <c r="P59" s="2">
        <v>3.1066210350422598</v>
      </c>
      <c r="Q59" s="2">
        <v>2.9965547384243401</v>
      </c>
      <c r="R59" s="2">
        <v>3.0008148970145601</v>
      </c>
      <c r="S59" s="2">
        <v>3.0551244280817902</v>
      </c>
      <c r="T59" s="2">
        <v>3.03832410409826</v>
      </c>
      <c r="U59" s="2">
        <v>2.9767231424707199</v>
      </c>
      <c r="V59" s="2">
        <v>3.0407044162391501</v>
      </c>
      <c r="W59" s="2">
        <v>3.0656766870933998</v>
      </c>
      <c r="X59" s="2">
        <v>3.0423022400453799</v>
      </c>
      <c r="Y59" s="7"/>
      <c r="Z59" s="7"/>
      <c r="AA59" s="2">
        <v>2.9336367484633699</v>
      </c>
      <c r="AB59" s="4">
        <v>2.9346979943373102</v>
      </c>
      <c r="AC59" s="4">
        <v>2.9347734326038699</v>
      </c>
      <c r="AD59" s="4">
        <v>2.9346233628883498</v>
      </c>
      <c r="AE59" s="4">
        <v>2.93366968201074</v>
      </c>
      <c r="AF59" s="4">
        <v>2.9334698473522001</v>
      </c>
      <c r="AG59" s="4">
        <v>2.9342468543109002</v>
      </c>
      <c r="AH59" s="4">
        <v>2.93544287221899</v>
      </c>
      <c r="AI59" s="4">
        <v>2.9354764771395301</v>
      </c>
      <c r="AJ59" s="4">
        <v>2.9337084949975401</v>
      </c>
      <c r="AK59" s="4">
        <v>2.93224483276818</v>
      </c>
      <c r="AL59" s="4">
        <v>2.93426969897771</v>
      </c>
      <c r="AM59" s="4">
        <v>2.9336152301335598</v>
      </c>
      <c r="AN59" s="4">
        <v>2.9345942772992801</v>
      </c>
      <c r="AO59" s="4">
        <v>2.9357413732436499</v>
      </c>
      <c r="AP59" s="4">
        <v>2.9356697178567299</v>
      </c>
      <c r="AQ59" s="4">
        <v>2.9364697916065401</v>
      </c>
      <c r="AR59" s="4">
        <v>2.9378102009284799</v>
      </c>
      <c r="AS59" s="4">
        <v>2.9381559066066099</v>
      </c>
      <c r="AT59" s="4">
        <v>2.93824253716839</v>
      </c>
      <c r="AU59" s="4">
        <v>2.9395395592026898</v>
      </c>
      <c r="AV59" s="7"/>
      <c r="AW59" s="7"/>
      <c r="AX59" s="4">
        <v>2.9924559524112699</v>
      </c>
      <c r="AY59" s="4">
        <v>2.9418295906696699</v>
      </c>
      <c r="AZ59" s="4">
        <v>2.9841788741263402</v>
      </c>
      <c r="BA59" s="4">
        <v>2.9481921817123502</v>
      </c>
      <c r="BB59" s="4">
        <v>2.9662647423944901</v>
      </c>
      <c r="BC59" s="4">
        <v>2.99583782199434</v>
      </c>
      <c r="BD59" s="4">
        <v>2.9106652195040401</v>
      </c>
      <c r="BE59" s="4">
        <v>2.95429441777652</v>
      </c>
      <c r="BF59" s="4">
        <v>2.9295691165720701</v>
      </c>
      <c r="BG59" s="4">
        <v>2.9220064934516201</v>
      </c>
      <c r="BH59" s="5">
        <v>2.8625465217302701</v>
      </c>
      <c r="BI59" s="4">
        <v>2.9318733457791599</v>
      </c>
      <c r="BJ59" s="4">
        <v>2.9455678953767199</v>
      </c>
      <c r="BK59" s="4">
        <v>2.98025467397086</v>
      </c>
      <c r="BL59" s="4">
        <v>2.9462122097244801</v>
      </c>
      <c r="BM59" s="4">
        <v>2.96746376644007</v>
      </c>
      <c r="BN59" s="4">
        <v>2.97974396886038</v>
      </c>
      <c r="BO59" s="4">
        <v>2.9538233069007398</v>
      </c>
      <c r="BP59" s="4">
        <v>2.9662673883975099</v>
      </c>
      <c r="BQ59" s="4">
        <v>2.9085291908242201</v>
      </c>
      <c r="BR59" s="4">
        <v>2.92013094456486</v>
      </c>
      <c r="BS59" s="7"/>
      <c r="BT59" s="4">
        <v>2.9468426370047101</v>
      </c>
      <c r="BU59" s="9">
        <v>2.8976220938208699</v>
      </c>
      <c r="BV59" s="9">
        <v>2.9066791325672199</v>
      </c>
      <c r="BW59" s="9">
        <v>2.8969769591315</v>
      </c>
      <c r="BX59" s="9">
        <v>2.8975761961005699</v>
      </c>
      <c r="BY59" s="9">
        <v>2.9182746693180599</v>
      </c>
      <c r="BZ59" s="9">
        <v>2.9024221964254902</v>
      </c>
      <c r="CA59" s="9">
        <v>2.9316380281647501</v>
      </c>
      <c r="CB59" s="9">
        <v>2.9012892730013</v>
      </c>
      <c r="CC59" s="9">
        <v>2.8917489676341201</v>
      </c>
      <c r="CD59" s="9">
        <v>2.9101873534684999</v>
      </c>
      <c r="CE59" s="9">
        <v>2.91648510110908</v>
      </c>
      <c r="CF59" s="9">
        <v>2.8840260909320401</v>
      </c>
      <c r="CG59" s="9">
        <v>2.8813134378784899</v>
      </c>
      <c r="CH59" s="9">
        <v>2.8971462232432001</v>
      </c>
      <c r="CI59" s="9">
        <v>2.8975578265662199</v>
      </c>
      <c r="CJ59" s="9">
        <v>2.9005510679274402</v>
      </c>
      <c r="CK59" s="9">
        <v>2.88945713909402</v>
      </c>
      <c r="CL59" s="9">
        <v>2.8995993412374599</v>
      </c>
      <c r="CM59" s="9">
        <v>2.91065936439368</v>
      </c>
      <c r="CN59" s="9">
        <v>2.8924673510940302</v>
      </c>
    </row>
    <row r="60" spans="1:92" ht="14.25" customHeight="1" x14ac:dyDescent="0.3">
      <c r="A60" s="2" t="s">
        <v>54</v>
      </c>
      <c r="B60" s="7"/>
      <c r="C60" s="7"/>
      <c r="D60" s="2">
        <v>4.5975544670305899</v>
      </c>
      <c r="E60" s="2">
        <v>4.5581253515829703</v>
      </c>
      <c r="F60" s="2">
        <v>4.5416646459394503</v>
      </c>
      <c r="G60" s="2">
        <v>4.4708424756901701</v>
      </c>
      <c r="H60" s="2">
        <v>4.4709115467403597</v>
      </c>
      <c r="I60" s="2">
        <v>4.4613787134021496</v>
      </c>
      <c r="J60" s="2">
        <v>4.4357055550069697</v>
      </c>
      <c r="K60" s="2">
        <v>4.4435585069226997</v>
      </c>
      <c r="L60" s="2">
        <v>4.4391542641813801</v>
      </c>
      <c r="M60" s="2">
        <v>4.4863268543649699</v>
      </c>
      <c r="N60" s="2">
        <v>4.4503807301772698</v>
      </c>
      <c r="O60" s="2">
        <v>4.5331069843636298</v>
      </c>
      <c r="P60" s="2">
        <v>4.6232344143367703</v>
      </c>
      <c r="Q60" s="2">
        <v>4.5642920838244896</v>
      </c>
      <c r="R60" s="2">
        <v>4.6976927254334502</v>
      </c>
      <c r="S60" s="2">
        <v>4.5967255077944298</v>
      </c>
      <c r="T60" s="2">
        <v>4.59853321956016</v>
      </c>
      <c r="U60" s="2">
        <v>4.5284643585788</v>
      </c>
      <c r="V60" s="2">
        <v>4.5434490963776497</v>
      </c>
      <c r="W60" s="2">
        <v>4.6428344134566997</v>
      </c>
      <c r="X60" s="2">
        <v>4.5569190855737496</v>
      </c>
      <c r="Y60" s="7"/>
      <c r="Z60" s="7"/>
      <c r="AA60" s="2">
        <v>4.4006944437870503</v>
      </c>
      <c r="AB60" s="4">
        <v>4.4040789340210704</v>
      </c>
      <c r="AC60" s="4">
        <v>4.4025485109970797</v>
      </c>
      <c r="AD60" s="4">
        <v>4.40320118988872</v>
      </c>
      <c r="AE60" s="4">
        <v>4.4002705718344899</v>
      </c>
      <c r="AF60" s="4">
        <v>4.4002430866195601</v>
      </c>
      <c r="AG60" s="4">
        <v>4.40087312359063</v>
      </c>
      <c r="AH60" s="4">
        <v>4.40229363365341</v>
      </c>
      <c r="AI60" s="4">
        <v>4.4003348494128698</v>
      </c>
      <c r="AJ60" s="4">
        <v>4.3960568396233297</v>
      </c>
      <c r="AK60" s="4">
        <v>4.3965275105936996</v>
      </c>
      <c r="AL60" s="4">
        <v>4.4005805877105004</v>
      </c>
      <c r="AM60" s="4">
        <v>4.3970473497805997</v>
      </c>
      <c r="AN60" s="4">
        <v>4.3985260266875201</v>
      </c>
      <c r="AO60" s="4">
        <v>4.4017857464171497</v>
      </c>
      <c r="AP60" s="4">
        <v>4.4008867939924201</v>
      </c>
      <c r="AQ60" s="4">
        <v>4.4044839941041296</v>
      </c>
      <c r="AR60" s="4">
        <v>4.4065876426338697</v>
      </c>
      <c r="AS60" s="4">
        <v>4.4058405802122902</v>
      </c>
      <c r="AT60" s="4">
        <v>4.4059758024406301</v>
      </c>
      <c r="AU60" s="4">
        <v>4.4055958580567101</v>
      </c>
      <c r="AV60" s="7"/>
      <c r="AW60" s="7"/>
      <c r="AX60" s="4">
        <v>4.4888861724233999</v>
      </c>
      <c r="AY60" s="4">
        <v>4.4147461566069897</v>
      </c>
      <c r="AZ60" s="4">
        <v>4.5227059846109396</v>
      </c>
      <c r="BA60" s="4">
        <v>4.4880230597552799</v>
      </c>
      <c r="BB60" s="4">
        <v>4.4097344897495896</v>
      </c>
      <c r="BC60" s="4">
        <v>4.5325564218388603</v>
      </c>
      <c r="BD60" s="4">
        <v>4.3395262079984498</v>
      </c>
      <c r="BE60" s="4">
        <v>4.4403480599655198</v>
      </c>
      <c r="BF60" s="4">
        <v>4.3957790062686897</v>
      </c>
      <c r="BG60" s="4">
        <v>4.4622420964832799</v>
      </c>
      <c r="BH60" s="4">
        <v>4.3248169253330397</v>
      </c>
      <c r="BI60" s="4">
        <v>4.4334757831202198</v>
      </c>
      <c r="BJ60" s="4">
        <v>4.4535144282664803</v>
      </c>
      <c r="BK60" s="4">
        <v>4.4416031090531396</v>
      </c>
      <c r="BL60" s="4">
        <v>4.4227068584560998</v>
      </c>
      <c r="BM60" s="4">
        <v>4.4571303374914599</v>
      </c>
      <c r="BN60" s="4">
        <v>4.4626185844477702</v>
      </c>
      <c r="BO60" s="4">
        <v>4.4542613165048701</v>
      </c>
      <c r="BP60" s="4">
        <v>4.4806485984285001</v>
      </c>
      <c r="BQ60" s="4">
        <v>4.3900362063523097</v>
      </c>
      <c r="BR60" s="4">
        <v>4.4105753779997903</v>
      </c>
      <c r="BS60" s="7"/>
      <c r="BT60" s="4">
        <v>4.3029470102196496</v>
      </c>
      <c r="BU60" s="9">
        <v>4.4296875058034599</v>
      </c>
      <c r="BV60" s="9">
        <v>4.4484230313487299</v>
      </c>
      <c r="BW60" s="9">
        <v>4.43043199811168</v>
      </c>
      <c r="BX60" s="9">
        <v>4.4379263401464497</v>
      </c>
      <c r="BY60" s="9">
        <v>4.4505019122096803</v>
      </c>
      <c r="BZ60" s="9">
        <v>4.4131447504478398</v>
      </c>
      <c r="CA60" s="9">
        <v>4.4428690644419202</v>
      </c>
      <c r="CB60" s="9">
        <v>4.4196287221847896</v>
      </c>
      <c r="CC60" s="9">
        <v>4.4233987773579901</v>
      </c>
      <c r="CD60" s="9">
        <v>4.4310561642659696</v>
      </c>
      <c r="CE60" s="9">
        <v>4.4559101091743401</v>
      </c>
      <c r="CF60" s="9">
        <v>4.4128911093729997</v>
      </c>
      <c r="CG60" s="9">
        <v>4.4128508736716903</v>
      </c>
      <c r="CH60" s="9">
        <v>4.4381463349677501</v>
      </c>
      <c r="CI60" s="9">
        <v>4.4149816749531103</v>
      </c>
      <c r="CJ60" s="9">
        <v>4.4277414010071299</v>
      </c>
      <c r="CK60" s="9">
        <v>4.3956576065839501</v>
      </c>
      <c r="CL60" s="9">
        <v>4.4137415846080499</v>
      </c>
      <c r="CM60" s="9">
        <v>4.4518660222260502</v>
      </c>
      <c r="CN60" s="9">
        <v>4.3914222424513198</v>
      </c>
    </row>
    <row r="61" spans="1:92" ht="14.25" customHeight="1" x14ac:dyDescent="0.3">
      <c r="A61" s="2" t="s">
        <v>55</v>
      </c>
      <c r="B61" s="7"/>
      <c r="C61" s="7"/>
      <c r="D61" s="2">
        <v>6.0820332605637804</v>
      </c>
      <c r="E61" s="2">
        <v>6.1835387031869402</v>
      </c>
      <c r="F61" s="2">
        <v>6.06545983570979</v>
      </c>
      <c r="G61" s="2">
        <v>5.9108494791084096</v>
      </c>
      <c r="H61" s="2">
        <v>5.8585586211757601</v>
      </c>
      <c r="I61" s="2">
        <v>5.9908859132033196</v>
      </c>
      <c r="J61" s="2">
        <v>6.0468558999060997</v>
      </c>
      <c r="K61" s="2">
        <v>6.1062693273181496</v>
      </c>
      <c r="L61" s="2">
        <v>6.0145280932369802</v>
      </c>
      <c r="M61" s="2">
        <v>5.93448313128125</v>
      </c>
      <c r="N61" s="2">
        <v>5.8759308505882597</v>
      </c>
      <c r="O61" s="2">
        <v>5.9115234154358403</v>
      </c>
      <c r="P61" s="2">
        <v>5.9293450139416901</v>
      </c>
      <c r="Q61" s="2">
        <v>5.9202506533064998</v>
      </c>
      <c r="R61" s="2">
        <v>6.1443349194338701</v>
      </c>
      <c r="S61" s="2">
        <v>6.0651627798315904</v>
      </c>
      <c r="T61" s="2">
        <v>6.1238875399494299</v>
      </c>
      <c r="U61" s="2">
        <v>5.8714219834876902</v>
      </c>
      <c r="V61" s="2">
        <v>6.0288645153277196</v>
      </c>
      <c r="W61" s="2">
        <v>6.0214006460076996</v>
      </c>
      <c r="X61" s="2">
        <v>6.0326832092401803</v>
      </c>
      <c r="Y61" s="7"/>
      <c r="Z61" s="7"/>
      <c r="AA61" s="2">
        <v>5.68056708138025</v>
      </c>
      <c r="AB61" s="4">
        <v>5.6789228199125397</v>
      </c>
      <c r="AC61" s="4">
        <v>5.6806045103505598</v>
      </c>
      <c r="AD61" s="4">
        <v>5.6833922037961599</v>
      </c>
      <c r="AE61" s="4">
        <v>5.6841742035171396</v>
      </c>
      <c r="AF61" s="4">
        <v>5.6817981071207297</v>
      </c>
      <c r="AG61" s="4">
        <v>5.6796602542927896</v>
      </c>
      <c r="AH61" s="7"/>
      <c r="AI61" s="4">
        <v>5.6809711142923298</v>
      </c>
      <c r="AJ61" s="4">
        <v>5.6791948671400601</v>
      </c>
      <c r="AK61" s="4">
        <v>5.6781837999043798</v>
      </c>
      <c r="AL61" s="4">
        <v>5.6857633280708297</v>
      </c>
      <c r="AM61" s="4">
        <v>5.6810065201531499</v>
      </c>
      <c r="AN61" s="4">
        <v>5.6816212096898697</v>
      </c>
      <c r="AO61" s="4">
        <v>5.6836590270416902</v>
      </c>
      <c r="AP61" s="4">
        <v>5.68431300558907</v>
      </c>
      <c r="AQ61" s="4">
        <v>5.68727943236527</v>
      </c>
      <c r="AR61" s="4">
        <v>5.6881746078380298</v>
      </c>
      <c r="AS61" s="4">
        <v>5.6882069237469803</v>
      </c>
      <c r="AT61" s="4">
        <v>5.6846361120619902</v>
      </c>
      <c r="AU61" s="4">
        <v>5.6838335615550397</v>
      </c>
      <c r="AV61" s="7"/>
      <c r="AW61" s="7"/>
      <c r="AX61" s="4">
        <v>5.6427395292942197</v>
      </c>
      <c r="AY61" s="4">
        <v>5.6533043767794497</v>
      </c>
      <c r="AZ61" s="4">
        <v>5.6856449783141603</v>
      </c>
      <c r="BA61" s="4">
        <v>5.6573857377304098</v>
      </c>
      <c r="BB61" s="4">
        <v>5.5899394481412799</v>
      </c>
      <c r="BC61" s="4">
        <v>5.6683181279861801</v>
      </c>
      <c r="BD61" s="4">
        <v>5.55208812091049</v>
      </c>
      <c r="BE61" s="4">
        <v>5.5730921858448097</v>
      </c>
      <c r="BF61" s="4">
        <v>5.6046224144914198</v>
      </c>
      <c r="BG61" s="4">
        <v>5.5954453886500302</v>
      </c>
      <c r="BH61" s="4">
        <v>6.25781874818058</v>
      </c>
      <c r="BI61" s="4">
        <v>5.5648022502285901</v>
      </c>
      <c r="BJ61" s="4">
        <v>5.7371906742755003</v>
      </c>
      <c r="BK61" s="4">
        <v>5.6028009699367303</v>
      </c>
      <c r="BL61" s="4">
        <v>5.7309237223886402</v>
      </c>
      <c r="BM61" s="4">
        <v>5.5589139750904497</v>
      </c>
      <c r="BN61" s="4">
        <v>5.8003834065613997</v>
      </c>
      <c r="BO61" s="4">
        <v>5.6829416097481404</v>
      </c>
      <c r="BP61" s="4">
        <v>5.7071937594405897</v>
      </c>
      <c r="BQ61" s="4">
        <v>5.6343929418258201</v>
      </c>
      <c r="BR61" s="4">
        <v>5.6556416777980401</v>
      </c>
      <c r="BS61" s="7"/>
      <c r="BT61" s="4">
        <v>5.4880369868416601</v>
      </c>
      <c r="BU61" s="9">
        <v>5.9702022320351498</v>
      </c>
      <c r="BV61" s="9">
        <v>6.0283695215750104</v>
      </c>
      <c r="BW61" s="9">
        <v>6.0043932721573601</v>
      </c>
      <c r="BX61" s="9">
        <v>5.9729655727486897</v>
      </c>
      <c r="BY61" s="9">
        <v>5.9761080663059101</v>
      </c>
      <c r="BZ61" s="9">
        <v>5.9281196789996997</v>
      </c>
      <c r="CA61" s="9">
        <v>5.9430594424352501</v>
      </c>
      <c r="CB61" s="9">
        <v>5.88794777685679</v>
      </c>
      <c r="CC61" s="9">
        <v>5.8967595681615697</v>
      </c>
      <c r="CD61" s="9">
        <v>5.9009486753652496</v>
      </c>
      <c r="CE61" s="9">
        <v>5.9571339805596102</v>
      </c>
      <c r="CF61" s="9">
        <v>5.8306084756738503</v>
      </c>
      <c r="CG61" s="9">
        <v>5.8079003390347701</v>
      </c>
      <c r="CH61" s="9">
        <v>5.8828198217241203</v>
      </c>
      <c r="CI61" s="9">
        <v>5.8804412325548103</v>
      </c>
      <c r="CJ61" s="9">
        <v>5.8500825286019804</v>
      </c>
      <c r="CK61" s="9">
        <v>5.8301605115469499</v>
      </c>
      <c r="CL61" s="9">
        <v>5.8690852521225896</v>
      </c>
      <c r="CM61" s="9">
        <v>5.9072041722019604</v>
      </c>
      <c r="CN61" s="9">
        <v>5.7987822935431703</v>
      </c>
    </row>
    <row r="62" spans="1:92" ht="14.25" customHeight="1" x14ac:dyDescent="0.3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</row>
    <row r="63" spans="1:92" ht="14.25" customHeight="1" x14ac:dyDescent="0.3">
      <c r="A63" s="7"/>
      <c r="B63" s="7"/>
      <c r="C63" s="7"/>
      <c r="D63" s="7"/>
      <c r="E63" s="28" t="s">
        <v>57</v>
      </c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</row>
    <row r="64" spans="1:92" ht="14.25" customHeight="1" x14ac:dyDescent="0.3">
      <c r="A64" s="7"/>
      <c r="B64" s="7"/>
      <c r="C64" s="7"/>
      <c r="D64" s="7"/>
      <c r="E64" s="1" t="s">
        <v>8</v>
      </c>
      <c r="F64" s="1" t="s">
        <v>9</v>
      </c>
      <c r="G64" s="1" t="s">
        <v>10</v>
      </c>
      <c r="H64" s="1" t="s">
        <v>11</v>
      </c>
      <c r="I64" s="1" t="s">
        <v>12</v>
      </c>
      <c r="J64" s="1" t="s">
        <v>13</v>
      </c>
      <c r="K64" s="1" t="s">
        <v>14</v>
      </c>
      <c r="L64" s="1" t="s">
        <v>15</v>
      </c>
      <c r="M64" s="1" t="s">
        <v>16</v>
      </c>
      <c r="N64" s="1" t="s">
        <v>17</v>
      </c>
      <c r="O64" s="1" t="s">
        <v>18</v>
      </c>
      <c r="P64" s="1" t="s">
        <v>19</v>
      </c>
      <c r="Q64" s="1" t="s">
        <v>20</v>
      </c>
      <c r="R64" s="1" t="s">
        <v>21</v>
      </c>
      <c r="S64" s="1" t="s">
        <v>22</v>
      </c>
      <c r="T64" s="1" t="s">
        <v>23</v>
      </c>
      <c r="U64" s="1" t="s">
        <v>24</v>
      </c>
      <c r="V64" s="1" t="s">
        <v>25</v>
      </c>
      <c r="W64" s="1" t="s">
        <v>26</v>
      </c>
      <c r="X64" s="1" t="s">
        <v>27</v>
      </c>
      <c r="Y64" s="7"/>
      <c r="Z64" s="7"/>
      <c r="AA64" s="7"/>
      <c r="AB64" s="1" t="s">
        <v>8</v>
      </c>
      <c r="AC64" s="1" t="s">
        <v>9</v>
      </c>
      <c r="AD64" s="1" t="s">
        <v>10</v>
      </c>
      <c r="AE64" s="1" t="s">
        <v>11</v>
      </c>
      <c r="AF64" s="1" t="s">
        <v>12</v>
      </c>
      <c r="AG64" s="1" t="s">
        <v>13</v>
      </c>
      <c r="AH64" s="1" t="s">
        <v>14</v>
      </c>
      <c r="AI64" s="1" t="s">
        <v>15</v>
      </c>
      <c r="AJ64" s="1" t="s">
        <v>16</v>
      </c>
      <c r="AK64" s="1" t="s">
        <v>17</v>
      </c>
      <c r="AL64" s="1" t="s">
        <v>18</v>
      </c>
      <c r="AM64" s="1" t="s">
        <v>19</v>
      </c>
      <c r="AN64" s="1" t="s">
        <v>20</v>
      </c>
      <c r="AO64" s="1" t="s">
        <v>21</v>
      </c>
      <c r="AP64" s="1" t="s">
        <v>22</v>
      </c>
      <c r="AQ64" s="1" t="s">
        <v>23</v>
      </c>
      <c r="AR64" s="1" t="s">
        <v>24</v>
      </c>
      <c r="AS64" s="1" t="s">
        <v>25</v>
      </c>
      <c r="AT64" s="1" t="s">
        <v>26</v>
      </c>
      <c r="AU64" s="1" t="s">
        <v>27</v>
      </c>
      <c r="AV64" s="7"/>
      <c r="AW64" s="7"/>
      <c r="AX64" s="7"/>
      <c r="AY64" s="1" t="s">
        <v>8</v>
      </c>
      <c r="AZ64" s="1" t="s">
        <v>9</v>
      </c>
      <c r="BA64" s="1" t="s">
        <v>10</v>
      </c>
      <c r="BB64" s="1" t="s">
        <v>11</v>
      </c>
      <c r="BC64" s="1" t="s">
        <v>12</v>
      </c>
      <c r="BD64" s="1" t="s">
        <v>13</v>
      </c>
      <c r="BE64" s="1" t="s">
        <v>14</v>
      </c>
      <c r="BF64" s="1" t="s">
        <v>15</v>
      </c>
      <c r="BG64" s="1" t="s">
        <v>16</v>
      </c>
      <c r="BH64" s="1" t="s">
        <v>17</v>
      </c>
      <c r="BI64" s="1" t="s">
        <v>18</v>
      </c>
      <c r="BJ64" s="1" t="s">
        <v>19</v>
      </c>
      <c r="BK64" s="1" t="s">
        <v>20</v>
      </c>
      <c r="BL64" s="1" t="s">
        <v>21</v>
      </c>
      <c r="BM64" s="1" t="s">
        <v>22</v>
      </c>
      <c r="BN64" s="1" t="s">
        <v>23</v>
      </c>
      <c r="BO64" s="1" t="s">
        <v>24</v>
      </c>
      <c r="BP64" s="1" t="s">
        <v>25</v>
      </c>
      <c r="BQ64" s="1" t="s">
        <v>26</v>
      </c>
      <c r="BR64" s="1" t="s">
        <v>27</v>
      </c>
      <c r="BS64" s="7"/>
      <c r="BT64" s="7"/>
      <c r="BU64" s="1" t="s">
        <v>8</v>
      </c>
      <c r="BV64" s="1" t="s">
        <v>9</v>
      </c>
      <c r="BW64" s="1" t="s">
        <v>10</v>
      </c>
      <c r="BX64" s="1" t="s">
        <v>11</v>
      </c>
      <c r="BY64" s="1" t="s">
        <v>12</v>
      </c>
      <c r="BZ64" s="1" t="s">
        <v>13</v>
      </c>
      <c r="CA64" s="1" t="s">
        <v>14</v>
      </c>
      <c r="CB64" s="1" t="s">
        <v>15</v>
      </c>
      <c r="CC64" s="1" t="s">
        <v>16</v>
      </c>
      <c r="CD64" s="1" t="s">
        <v>17</v>
      </c>
      <c r="CE64" s="1" t="s">
        <v>18</v>
      </c>
      <c r="CF64" s="1" t="s">
        <v>19</v>
      </c>
      <c r="CG64" s="1" t="s">
        <v>20</v>
      </c>
      <c r="CH64" s="1" t="s">
        <v>21</v>
      </c>
      <c r="CI64" s="1" t="s">
        <v>22</v>
      </c>
      <c r="CJ64" s="1" t="s">
        <v>23</v>
      </c>
      <c r="CK64" s="1" t="s">
        <v>24</v>
      </c>
      <c r="CL64" s="1" t="s">
        <v>25</v>
      </c>
      <c r="CM64" s="1" t="s">
        <v>26</v>
      </c>
      <c r="CN64" s="1" t="s">
        <v>27</v>
      </c>
    </row>
    <row r="65" spans="1:92" ht="14.25" customHeight="1" x14ac:dyDescent="0.3">
      <c r="A65" s="2" t="s">
        <v>28</v>
      </c>
      <c r="B65" s="7"/>
      <c r="C65" s="7"/>
      <c r="D65" s="7"/>
      <c r="E65" s="2">
        <v>15.258559176641601</v>
      </c>
      <c r="F65" s="2">
        <v>17.188105226980799</v>
      </c>
      <c r="G65" s="2">
        <v>18.715854702381499</v>
      </c>
      <c r="H65" s="2">
        <v>15.088362325878199</v>
      </c>
      <c r="I65" s="2">
        <v>15.759422284308901</v>
      </c>
      <c r="J65" s="2">
        <v>17.009164576324</v>
      </c>
      <c r="K65" s="2">
        <v>18.308318271429801</v>
      </c>
      <c r="L65" s="2">
        <v>20.534153087089301</v>
      </c>
      <c r="M65" s="2">
        <v>22.396169499103099</v>
      </c>
      <c r="N65" s="2">
        <v>23.246907341059298</v>
      </c>
      <c r="O65" s="2">
        <v>21.964176861677199</v>
      </c>
      <c r="P65" s="2">
        <v>22.652708830716101</v>
      </c>
      <c r="Q65" s="2">
        <v>22.4689919113363</v>
      </c>
      <c r="R65" s="2">
        <v>24.0038563420519</v>
      </c>
      <c r="S65" s="2">
        <v>24.9523732945344</v>
      </c>
      <c r="T65" s="2">
        <v>25.889597090436801</v>
      </c>
      <c r="U65" s="2">
        <v>27.7985664630184</v>
      </c>
      <c r="V65" s="2">
        <v>27.5106630089529</v>
      </c>
      <c r="W65" s="2">
        <v>5.9513046318329597</v>
      </c>
      <c r="X65" s="3">
        <v>5.0797554251636399</v>
      </c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1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</row>
    <row r="66" spans="1:92" ht="14.25" customHeight="1" x14ac:dyDescent="0.3">
      <c r="A66" s="2" t="s">
        <v>29</v>
      </c>
      <c r="B66" s="7"/>
      <c r="C66" s="7"/>
      <c r="D66" s="7"/>
      <c r="E66" s="2">
        <v>15.407289152158199</v>
      </c>
      <c r="F66" s="2">
        <v>17.254661382760101</v>
      </c>
      <c r="G66" s="2">
        <v>19.205701635251899</v>
      </c>
      <c r="H66" s="2">
        <v>15.6102236730027</v>
      </c>
      <c r="I66" s="2">
        <v>15.909273606053</v>
      </c>
      <c r="J66" s="2">
        <v>17.2519945286653</v>
      </c>
      <c r="K66" s="2">
        <v>18.512512557239798</v>
      </c>
      <c r="L66" s="2">
        <v>20.975784113124298</v>
      </c>
      <c r="M66" s="2">
        <v>22.8623872707301</v>
      </c>
      <c r="N66" s="2">
        <v>23.8515509760024</v>
      </c>
      <c r="O66" s="2">
        <v>22.2788962500127</v>
      </c>
      <c r="P66" s="2">
        <v>22.9949814774711</v>
      </c>
      <c r="Q66" s="2">
        <v>23.0230115955017</v>
      </c>
      <c r="R66" s="2">
        <v>24.186818989326099</v>
      </c>
      <c r="S66" s="2">
        <v>25.5811605221216</v>
      </c>
      <c r="T66" s="2">
        <v>26.6537843223132</v>
      </c>
      <c r="U66" s="2">
        <v>28.396052277172402</v>
      </c>
      <c r="V66" s="2">
        <v>27.7863927511257</v>
      </c>
      <c r="W66" s="2">
        <v>5.9344912853767902</v>
      </c>
      <c r="X66" s="3">
        <v>5.1300444534907301</v>
      </c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1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</row>
    <row r="67" spans="1:92" ht="14.25" customHeight="1" x14ac:dyDescent="0.3">
      <c r="A67" s="2" t="s">
        <v>30</v>
      </c>
      <c r="B67" s="7"/>
      <c r="C67" s="7"/>
      <c r="D67" s="7"/>
      <c r="E67" s="2">
        <v>16.023799458702602</v>
      </c>
      <c r="F67" s="2">
        <v>18.636943176397999</v>
      </c>
      <c r="G67" s="2">
        <v>20.934506660177899</v>
      </c>
      <c r="H67" s="2">
        <v>17.561384377962</v>
      </c>
      <c r="I67" s="2">
        <v>18.287908322202298</v>
      </c>
      <c r="J67" s="2">
        <v>20.024660515142799</v>
      </c>
      <c r="K67" s="2">
        <v>21.130010245303499</v>
      </c>
      <c r="L67" s="2">
        <v>23.874195802216398</v>
      </c>
      <c r="M67" s="2">
        <v>26.0843037983567</v>
      </c>
      <c r="N67" s="2">
        <v>27.265773268007901</v>
      </c>
      <c r="O67" s="2">
        <v>25.802785672172</v>
      </c>
      <c r="P67" s="2">
        <v>26.8005658231612</v>
      </c>
      <c r="Q67" s="2">
        <v>26.911540127777901</v>
      </c>
      <c r="R67" s="2">
        <v>28.477770533505701</v>
      </c>
      <c r="S67" s="2">
        <v>29.9285522521708</v>
      </c>
      <c r="T67" s="2">
        <v>31.066610081241599</v>
      </c>
      <c r="U67" s="2">
        <v>32.996858072876101</v>
      </c>
      <c r="V67" s="2">
        <v>32.661476004385797</v>
      </c>
      <c r="W67" s="2">
        <v>6.0489760084284097</v>
      </c>
      <c r="X67" s="3">
        <v>5.2742265667902499</v>
      </c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1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</row>
    <row r="68" spans="1:92" ht="14.25" customHeight="1" x14ac:dyDescent="0.3">
      <c r="A68" s="2" t="s">
        <v>31</v>
      </c>
      <c r="B68" s="7"/>
      <c r="C68" s="7"/>
      <c r="D68" s="7"/>
      <c r="E68" s="2">
        <v>16.2106839041145</v>
      </c>
      <c r="F68" s="2">
        <v>18.496554363102799</v>
      </c>
      <c r="G68" s="2">
        <v>20.383889018786899</v>
      </c>
      <c r="H68" s="2">
        <v>17.147991832750101</v>
      </c>
      <c r="I68" s="2">
        <v>17.833748416115</v>
      </c>
      <c r="J68" s="2">
        <v>19.546450170651401</v>
      </c>
      <c r="K68" s="2">
        <v>20.6520318310161</v>
      </c>
      <c r="L68" s="2">
        <v>23.112466906338501</v>
      </c>
      <c r="M68" s="2">
        <v>25.227803983020198</v>
      </c>
      <c r="N68" s="2">
        <v>26.342568564881201</v>
      </c>
      <c r="O68" s="2">
        <v>24.771750353527501</v>
      </c>
      <c r="P68" s="2">
        <v>25.844510248377301</v>
      </c>
      <c r="Q68" s="2">
        <v>25.632998160323499</v>
      </c>
      <c r="R68" s="2">
        <v>27.290585193564102</v>
      </c>
      <c r="S68" s="2">
        <v>28.538746701694201</v>
      </c>
      <c r="T68" s="2">
        <v>29.7511678596113</v>
      </c>
      <c r="U68" s="2">
        <v>31.7017974796624</v>
      </c>
      <c r="V68" s="2">
        <v>30.927173607237901</v>
      </c>
      <c r="W68" s="2">
        <v>5.7061561216926098</v>
      </c>
      <c r="X68" s="3">
        <v>5.1636430650723897</v>
      </c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1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</row>
    <row r="69" spans="1:92" ht="14.25" customHeight="1" x14ac:dyDescent="0.3">
      <c r="A69" s="2" t="s">
        <v>32</v>
      </c>
      <c r="B69" s="7"/>
      <c r="C69" s="7"/>
      <c r="D69" s="7"/>
      <c r="E69" s="2">
        <v>16.249580485753398</v>
      </c>
      <c r="F69" s="2">
        <v>18.3898543608524</v>
      </c>
      <c r="G69" s="2">
        <v>20.480349326950599</v>
      </c>
      <c r="H69" s="2">
        <v>16.9695400927801</v>
      </c>
      <c r="I69" s="2">
        <v>17.687006038614399</v>
      </c>
      <c r="J69" s="2">
        <v>19.476163155236101</v>
      </c>
      <c r="K69" s="2">
        <v>20.515535132977</v>
      </c>
      <c r="L69" s="2">
        <v>23.223244038184099</v>
      </c>
      <c r="M69" s="2">
        <v>25.219118306846401</v>
      </c>
      <c r="N69" s="2">
        <v>25.949168955662099</v>
      </c>
      <c r="O69" s="2">
        <v>24.578997322089698</v>
      </c>
      <c r="P69" s="2">
        <v>26.026177474676398</v>
      </c>
      <c r="Q69" s="2">
        <v>25.4518311130923</v>
      </c>
      <c r="R69" s="2">
        <v>26.824907929401199</v>
      </c>
      <c r="S69" s="2">
        <v>28.227964004992401</v>
      </c>
      <c r="T69" s="2">
        <v>29.3133704969467</v>
      </c>
      <c r="U69" s="2">
        <v>31.018799480817599</v>
      </c>
      <c r="V69" s="2">
        <v>30.314707673223499</v>
      </c>
      <c r="W69" s="2">
        <v>5.4748958119108497</v>
      </c>
      <c r="X69" s="3">
        <v>4.8647308232911302</v>
      </c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1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</row>
    <row r="70" spans="1:92" ht="14.25" customHeight="1" x14ac:dyDescent="0.3">
      <c r="A70" s="2" t="s">
        <v>33</v>
      </c>
      <c r="B70" s="7"/>
      <c r="C70" s="7"/>
      <c r="D70" s="7"/>
      <c r="E70" s="2">
        <v>16.225318518319</v>
      </c>
      <c r="F70" s="2">
        <v>18.251805362295801</v>
      </c>
      <c r="G70" s="2">
        <v>20.454408242553502</v>
      </c>
      <c r="H70" s="2">
        <v>16.837542295714499</v>
      </c>
      <c r="I70" s="2">
        <v>17.571074438955598</v>
      </c>
      <c r="J70" s="2">
        <v>19.104538389507599</v>
      </c>
      <c r="K70" s="2">
        <v>19.978314073128502</v>
      </c>
      <c r="L70" s="2">
        <v>23.1328289319719</v>
      </c>
      <c r="M70" s="2">
        <v>25.225104325944798</v>
      </c>
      <c r="N70" s="2">
        <v>25.960024313893001</v>
      </c>
      <c r="O70" s="2">
        <v>24.2915107691116</v>
      </c>
      <c r="P70" s="2">
        <v>25.5544008396473</v>
      </c>
      <c r="Q70" s="2">
        <v>24.747442375017499</v>
      </c>
      <c r="R70" s="2">
        <v>26.561735388970501</v>
      </c>
      <c r="S70" s="2">
        <v>27.882948597649399</v>
      </c>
      <c r="T70" s="2">
        <v>29.087358960693201</v>
      </c>
      <c r="U70" s="2">
        <v>30.639993902128101</v>
      </c>
      <c r="V70" s="2">
        <v>30.063409082433299</v>
      </c>
      <c r="W70" s="2">
        <v>5.9220928004499598</v>
      </c>
      <c r="X70" s="3">
        <v>4.8825499313838803</v>
      </c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1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</row>
    <row r="71" spans="1:92" ht="14.25" customHeight="1" x14ac:dyDescent="0.3">
      <c r="A71" s="2" t="s">
        <v>34</v>
      </c>
      <c r="B71" s="7"/>
      <c r="C71" s="7"/>
      <c r="D71" s="7"/>
      <c r="E71" s="2">
        <v>16.628313528585199</v>
      </c>
      <c r="F71" s="2">
        <v>18.637392697398401</v>
      </c>
      <c r="G71" s="2">
        <v>20.705364132535198</v>
      </c>
      <c r="H71" s="2">
        <v>17.369500822750101</v>
      </c>
      <c r="I71" s="2">
        <v>18.0620697619857</v>
      </c>
      <c r="J71" s="2">
        <v>19.782011413344499</v>
      </c>
      <c r="K71" s="2">
        <v>21.055363579085601</v>
      </c>
      <c r="L71" s="2">
        <v>23.570020389796198</v>
      </c>
      <c r="M71" s="2">
        <v>25.779543154378601</v>
      </c>
      <c r="N71" s="2">
        <v>26.649874266541602</v>
      </c>
      <c r="O71" s="2">
        <v>25.282504099708699</v>
      </c>
      <c r="P71" s="2">
        <v>26.469014385264</v>
      </c>
      <c r="Q71" s="2">
        <v>26.045473889761901</v>
      </c>
      <c r="R71" s="2">
        <v>27.480273410911199</v>
      </c>
      <c r="S71" s="2">
        <v>28.757450449357599</v>
      </c>
      <c r="T71" s="2">
        <v>30.111309367192501</v>
      </c>
      <c r="U71" s="2">
        <v>31.6566993391015</v>
      </c>
      <c r="V71" s="2">
        <v>31.387002149313499</v>
      </c>
      <c r="W71" s="2">
        <v>5.9790283485558504</v>
      </c>
      <c r="X71" s="3">
        <v>4.9713083367477298</v>
      </c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1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</row>
    <row r="72" spans="1:92" ht="14.25" customHeight="1" x14ac:dyDescent="0.3">
      <c r="A72" s="2" t="s">
        <v>35</v>
      </c>
      <c r="B72" s="7"/>
      <c r="C72" s="7"/>
      <c r="D72" s="7"/>
      <c r="E72" s="2">
        <v>16.798642965785799</v>
      </c>
      <c r="F72" s="2">
        <v>18.966952813895801</v>
      </c>
      <c r="G72" s="2">
        <v>21.2883959501855</v>
      </c>
      <c r="H72" s="2">
        <v>17.6883840099505</v>
      </c>
      <c r="I72" s="2">
        <v>18.3230283581462</v>
      </c>
      <c r="J72" s="2">
        <v>20.141031143608402</v>
      </c>
      <c r="K72" s="2">
        <v>21.558110880516701</v>
      </c>
      <c r="L72" s="2">
        <v>23.988295796997001</v>
      </c>
      <c r="M72" s="2">
        <v>26.295833068981</v>
      </c>
      <c r="N72" s="2">
        <v>27.5911505036675</v>
      </c>
      <c r="O72" s="2">
        <v>25.7356665208147</v>
      </c>
      <c r="P72" s="2">
        <v>26.964817940277602</v>
      </c>
      <c r="Q72" s="2">
        <v>26.646425436712398</v>
      </c>
      <c r="R72" s="2">
        <v>28.3559366562272</v>
      </c>
      <c r="S72" s="2">
        <v>29.722449260045298</v>
      </c>
      <c r="T72" s="2">
        <v>31.0537670016632</v>
      </c>
      <c r="U72" s="2">
        <v>32.956787721864998</v>
      </c>
      <c r="V72" s="2">
        <v>32.4417334410957</v>
      </c>
      <c r="W72" s="2">
        <v>6.3286541855856298</v>
      </c>
      <c r="X72" s="3">
        <v>5.4236186034536802</v>
      </c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1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</row>
    <row r="73" spans="1:92" ht="14.25" customHeight="1" x14ac:dyDescent="0.3">
      <c r="A73" s="2" t="s">
        <v>36</v>
      </c>
      <c r="B73" s="7"/>
      <c r="C73" s="7"/>
      <c r="D73" s="7"/>
      <c r="E73" s="2">
        <v>16.858465048671501</v>
      </c>
      <c r="F73" s="2">
        <v>18.8314452136154</v>
      </c>
      <c r="G73" s="2">
        <v>20.554116349004399</v>
      </c>
      <c r="H73" s="2">
        <v>17.547283559425502</v>
      </c>
      <c r="I73" s="2">
        <v>18.380836070739299</v>
      </c>
      <c r="J73" s="2">
        <v>20.088110514156401</v>
      </c>
      <c r="K73" s="2">
        <v>21.500868811231602</v>
      </c>
      <c r="L73" s="2">
        <v>24.046412889073899</v>
      </c>
      <c r="M73" s="2">
        <v>26.349258149404001</v>
      </c>
      <c r="N73" s="2">
        <v>27.461542477480599</v>
      </c>
      <c r="O73" s="2">
        <v>25.667190038638601</v>
      </c>
      <c r="P73" s="2">
        <v>26.892014044357001</v>
      </c>
      <c r="Q73" s="2">
        <v>26.20415763279</v>
      </c>
      <c r="R73" s="2">
        <v>27.828437995306398</v>
      </c>
      <c r="S73" s="2">
        <v>29.3184823688294</v>
      </c>
      <c r="T73" s="2">
        <v>30.731497602829499</v>
      </c>
      <c r="U73" s="2">
        <v>32.834688173140997</v>
      </c>
      <c r="V73" s="2">
        <v>31.948806971677499</v>
      </c>
      <c r="W73" s="2">
        <v>6.0999039550856802</v>
      </c>
      <c r="X73" s="3">
        <v>5.0800013333017304</v>
      </c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1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</row>
    <row r="74" spans="1:92" ht="14.25" customHeight="1" x14ac:dyDescent="0.3">
      <c r="A74" s="2" t="s">
        <v>37</v>
      </c>
      <c r="B74" s="7"/>
      <c r="C74" s="7"/>
      <c r="D74" s="7"/>
      <c r="E74" s="2">
        <v>16.694804328681901</v>
      </c>
      <c r="F74" s="2">
        <v>18.546571363506001</v>
      </c>
      <c r="G74" s="2">
        <v>20.506762746373699</v>
      </c>
      <c r="H74" s="2">
        <v>17.4094205111729</v>
      </c>
      <c r="I74" s="2">
        <v>18.369667304113399</v>
      </c>
      <c r="J74" s="2">
        <v>20.120028609366901</v>
      </c>
      <c r="K74" s="2">
        <v>21.050948913923499</v>
      </c>
      <c r="L74" s="2">
        <v>23.639392008144501</v>
      </c>
      <c r="M74" s="2">
        <v>25.6390461809012</v>
      </c>
      <c r="N74" s="2">
        <v>27.202409284318101</v>
      </c>
      <c r="O74" s="2">
        <v>25.220904611993699</v>
      </c>
      <c r="P74" s="2">
        <v>26.3691120346761</v>
      </c>
      <c r="Q74" s="2">
        <v>25.702711109880099</v>
      </c>
      <c r="R74" s="2">
        <v>27.239097069194202</v>
      </c>
      <c r="S74" s="2">
        <v>28.418187015249501</v>
      </c>
      <c r="T74" s="2">
        <v>30.074349818506999</v>
      </c>
      <c r="U74" s="2">
        <v>31.788509172500799</v>
      </c>
      <c r="V74" s="2">
        <v>31.204026369547101</v>
      </c>
      <c r="W74" s="2">
        <v>6.3375090764602398</v>
      </c>
      <c r="X74" s="3">
        <v>4.9722964597137098</v>
      </c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1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</row>
    <row r="75" spans="1:92" ht="14.25" customHeight="1" x14ac:dyDescent="0.3">
      <c r="A75" s="2" t="s">
        <v>38</v>
      </c>
      <c r="B75" s="7"/>
      <c r="C75" s="7"/>
      <c r="D75" s="7"/>
      <c r="E75" s="2">
        <v>16.988403738039199</v>
      </c>
      <c r="F75" s="2">
        <v>18.520232768557499</v>
      </c>
      <c r="G75" s="2">
        <v>21.093100278419399</v>
      </c>
      <c r="H75" s="2">
        <v>17.443965351683701</v>
      </c>
      <c r="I75" s="2">
        <v>18.536707999412702</v>
      </c>
      <c r="J75" s="2">
        <v>19.921671484782301</v>
      </c>
      <c r="K75" s="2">
        <v>20.983664952360101</v>
      </c>
      <c r="L75" s="2">
        <v>23.552297342359498</v>
      </c>
      <c r="M75" s="2">
        <v>25.723282278233999</v>
      </c>
      <c r="N75" s="2">
        <v>26.975495389507099</v>
      </c>
      <c r="O75" s="2">
        <v>25.1776017456238</v>
      </c>
      <c r="P75" s="2">
        <v>26.263851067500799</v>
      </c>
      <c r="Q75" s="2">
        <v>25.8858698799026</v>
      </c>
      <c r="R75" s="2">
        <v>27.416835526124899</v>
      </c>
      <c r="S75" s="2">
        <v>28.467981348617201</v>
      </c>
      <c r="T75" s="2">
        <v>29.9436663648011</v>
      </c>
      <c r="U75" s="2">
        <v>31.745010437824899</v>
      </c>
      <c r="V75" s="2">
        <v>30.980159132087099</v>
      </c>
      <c r="W75" s="2">
        <v>6.6428297328372201</v>
      </c>
      <c r="X75" s="3">
        <v>5.0301977523605403</v>
      </c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1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</row>
    <row r="76" spans="1:92" ht="14.25" customHeight="1" x14ac:dyDescent="0.3">
      <c r="A76" s="2" t="s">
        <v>39</v>
      </c>
      <c r="B76" s="7"/>
      <c r="C76" s="7"/>
      <c r="D76" s="7"/>
      <c r="E76" s="2">
        <v>17.081780310556699</v>
      </c>
      <c r="F76" s="2">
        <v>18.7379724712133</v>
      </c>
      <c r="G76" s="2">
        <v>21.1506223936114</v>
      </c>
      <c r="H76" s="2">
        <v>17.6451693347489</v>
      </c>
      <c r="I76" s="2">
        <v>18.4468139887923</v>
      </c>
      <c r="J76" s="2">
        <v>19.7857190761132</v>
      </c>
      <c r="K76" s="2">
        <v>21.130130190885801</v>
      </c>
      <c r="L76" s="2">
        <v>23.485919394177099</v>
      </c>
      <c r="M76" s="2">
        <v>25.655483064662199</v>
      </c>
      <c r="N76" s="2">
        <v>27.021493634758802</v>
      </c>
      <c r="O76" s="2">
        <v>24.807132136724999</v>
      </c>
      <c r="P76" s="2">
        <v>25.839129355201301</v>
      </c>
      <c r="Q76" s="2">
        <v>25.248244883519</v>
      </c>
      <c r="R76" s="2">
        <v>26.777114098007999</v>
      </c>
      <c r="S76" s="2">
        <v>28.478608332993701</v>
      </c>
      <c r="T76" s="2">
        <v>29.4333264745629</v>
      </c>
      <c r="U76" s="2">
        <v>31.730629366436599</v>
      </c>
      <c r="V76" s="2">
        <v>31.268507373305098</v>
      </c>
      <c r="W76" s="2">
        <v>6.8035569042853599</v>
      </c>
      <c r="X76" s="3">
        <v>5.2914841051104098</v>
      </c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1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</row>
    <row r="77" spans="1:92" ht="14.25" customHeight="1" x14ac:dyDescent="0.3">
      <c r="A77" s="2" t="s">
        <v>40</v>
      </c>
      <c r="B77" s="7"/>
      <c r="C77" s="7"/>
      <c r="D77" s="7"/>
      <c r="E77" s="2">
        <v>17.6436132223327</v>
      </c>
      <c r="F77" s="2">
        <v>19.151718311907501</v>
      </c>
      <c r="G77" s="2">
        <v>21.564944405509902</v>
      </c>
      <c r="H77" s="2">
        <v>17.960526480490401</v>
      </c>
      <c r="I77" s="2">
        <v>18.609172475088499</v>
      </c>
      <c r="J77" s="2">
        <v>19.940645306377</v>
      </c>
      <c r="K77" s="2">
        <v>21.134012021228699</v>
      </c>
      <c r="L77" s="2">
        <v>23.771397509435001</v>
      </c>
      <c r="M77" s="2">
        <v>25.785405749560098</v>
      </c>
      <c r="N77" s="2">
        <v>27.0171625625639</v>
      </c>
      <c r="O77" s="2">
        <v>25.2022187423049</v>
      </c>
      <c r="P77" s="2">
        <v>26.1463954251298</v>
      </c>
      <c r="Q77" s="2">
        <v>25.678098175898899</v>
      </c>
      <c r="R77" s="2">
        <v>26.841144994985299</v>
      </c>
      <c r="S77" s="2">
        <v>28.662190555041001</v>
      </c>
      <c r="T77" s="2">
        <v>29.740074284646202</v>
      </c>
      <c r="U77" s="2">
        <v>31.564247801070699</v>
      </c>
      <c r="V77" s="2">
        <v>31.0925731862588</v>
      </c>
      <c r="W77" s="2">
        <v>6.3708312882481799</v>
      </c>
      <c r="X77" s="3">
        <v>5.0827678713552897</v>
      </c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1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</row>
    <row r="78" spans="1:92" ht="14.25" customHeight="1" x14ac:dyDescent="0.3">
      <c r="A78" s="2" t="s">
        <v>41</v>
      </c>
      <c r="B78" s="7"/>
      <c r="C78" s="7"/>
      <c r="D78" s="7"/>
      <c r="E78" s="2">
        <v>17.993024501802701</v>
      </c>
      <c r="F78" s="2">
        <v>19.666112037443799</v>
      </c>
      <c r="G78" s="2">
        <v>22.418408645561101</v>
      </c>
      <c r="H78" s="2">
        <v>18.267203306518599</v>
      </c>
      <c r="I78" s="2">
        <v>19.229971355529099</v>
      </c>
      <c r="J78" s="2">
        <v>20.7678948648161</v>
      </c>
      <c r="K78" s="2">
        <v>21.759442500591099</v>
      </c>
      <c r="L78" s="2">
        <v>24.537993604112799</v>
      </c>
      <c r="M78" s="2">
        <v>26.609995282850001</v>
      </c>
      <c r="N78" s="2">
        <v>27.666520559091101</v>
      </c>
      <c r="O78" s="2">
        <v>25.906636196978901</v>
      </c>
      <c r="P78" s="2">
        <v>27.119288985331899</v>
      </c>
      <c r="Q78" s="2">
        <v>26.617452404033301</v>
      </c>
      <c r="R78" s="2">
        <v>28.375056955853701</v>
      </c>
      <c r="S78" s="2">
        <v>30.0850546458013</v>
      </c>
      <c r="T78" s="2">
        <v>31.078025598509502</v>
      </c>
      <c r="U78" s="2">
        <v>32.873551605787704</v>
      </c>
      <c r="V78" s="2">
        <v>32.695593581909399</v>
      </c>
      <c r="W78" s="2">
        <v>6.7295279175410698</v>
      </c>
      <c r="X78" s="3">
        <v>5.0740917112222403</v>
      </c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1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</row>
    <row r="79" spans="1:92" ht="14.25" customHeight="1" x14ac:dyDescent="0.3">
      <c r="A79" s="2" t="s">
        <v>42</v>
      </c>
      <c r="B79" s="7"/>
      <c r="C79" s="7"/>
      <c r="D79" s="7"/>
      <c r="E79" s="2">
        <v>18.048471442862098</v>
      </c>
      <c r="F79" s="2">
        <v>19.9403446089147</v>
      </c>
      <c r="G79" s="2">
        <v>21.814673611953499</v>
      </c>
      <c r="H79" s="2">
        <v>18.0143332493451</v>
      </c>
      <c r="I79" s="2">
        <v>19.008495340940598</v>
      </c>
      <c r="J79" s="2">
        <v>20.429861680492699</v>
      </c>
      <c r="K79" s="2">
        <v>21.450448846053298</v>
      </c>
      <c r="L79" s="2">
        <v>24.062511842119999</v>
      </c>
      <c r="M79" s="2">
        <v>26.0506152993797</v>
      </c>
      <c r="N79" s="2">
        <v>27.0684401737402</v>
      </c>
      <c r="O79" s="2">
        <v>25.293155619931699</v>
      </c>
      <c r="P79" s="2">
        <v>26.553218455023099</v>
      </c>
      <c r="Q79" s="2">
        <v>26.0500056196</v>
      </c>
      <c r="R79" s="2">
        <v>27.7081242867051</v>
      </c>
      <c r="S79" s="2">
        <v>29.289766701312502</v>
      </c>
      <c r="T79" s="2">
        <v>30.448702472669002</v>
      </c>
      <c r="U79" s="2">
        <v>32.464958279897999</v>
      </c>
      <c r="V79" s="2">
        <v>32.110892583196303</v>
      </c>
      <c r="W79" s="2">
        <v>6.5552977171989602</v>
      </c>
      <c r="X79" s="3">
        <v>5.3709565172118801</v>
      </c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1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</row>
    <row r="80" spans="1:92" ht="14.25" customHeight="1" x14ac:dyDescent="0.3">
      <c r="A80" s="2" t="s">
        <v>43</v>
      </c>
      <c r="B80" s="7"/>
      <c r="C80" s="7"/>
      <c r="D80" s="7"/>
      <c r="E80" s="2">
        <v>18.286489790165</v>
      </c>
      <c r="F80" s="2">
        <v>20.3573751320552</v>
      </c>
      <c r="G80" s="2">
        <v>22.197870937076502</v>
      </c>
      <c r="H80" s="2">
        <v>18.2277758005166</v>
      </c>
      <c r="I80" s="2">
        <v>19.316770179133901</v>
      </c>
      <c r="J80" s="2">
        <v>20.856991128556601</v>
      </c>
      <c r="K80" s="2">
        <v>21.495207417320799</v>
      </c>
      <c r="L80" s="2">
        <v>24.028481262959598</v>
      </c>
      <c r="M80" s="2">
        <v>26.3472346963866</v>
      </c>
      <c r="N80" s="2">
        <v>27.5719789381466</v>
      </c>
      <c r="O80" s="2">
        <v>25.6205141621612</v>
      </c>
      <c r="P80" s="2">
        <v>26.799584802755302</v>
      </c>
      <c r="Q80" s="2">
        <v>26.461409329237402</v>
      </c>
      <c r="R80" s="2">
        <v>28.129162750294501</v>
      </c>
      <c r="S80" s="2">
        <v>29.189466661205302</v>
      </c>
      <c r="T80" s="2">
        <v>30.738125214206399</v>
      </c>
      <c r="U80" s="2">
        <v>32.546257948034999</v>
      </c>
      <c r="V80" s="2">
        <v>32.220987197638202</v>
      </c>
      <c r="W80" s="2">
        <v>6.8069190408060303</v>
      </c>
      <c r="X80" s="3">
        <v>5.1942825534553396</v>
      </c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1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</row>
    <row r="81" spans="1:92" ht="14.25" customHeight="1" x14ac:dyDescent="0.3">
      <c r="A81" s="2" t="s">
        <v>44</v>
      </c>
      <c r="B81" s="7"/>
      <c r="C81" s="7"/>
      <c r="D81" s="7"/>
      <c r="E81" s="2">
        <v>18.269482384572999</v>
      </c>
      <c r="F81" s="2">
        <v>20.314804977720399</v>
      </c>
      <c r="G81" s="2">
        <v>21.946758311373099</v>
      </c>
      <c r="H81" s="2">
        <v>18.312541911736201</v>
      </c>
      <c r="I81" s="2">
        <v>19.072324883854701</v>
      </c>
      <c r="J81" s="2">
        <v>21.0286373933927</v>
      </c>
      <c r="K81" s="2">
        <v>21.486657861266401</v>
      </c>
      <c r="L81" s="2">
        <v>24.104335348939301</v>
      </c>
      <c r="M81" s="2">
        <v>26.129898120482</v>
      </c>
      <c r="N81" s="2">
        <v>27.537021269431801</v>
      </c>
      <c r="O81" s="2">
        <v>25.564896002914999</v>
      </c>
      <c r="P81" s="2">
        <v>26.516649393242201</v>
      </c>
      <c r="Q81" s="2">
        <v>26.3371470357589</v>
      </c>
      <c r="R81" s="2">
        <v>27.896259032695699</v>
      </c>
      <c r="S81" s="2">
        <v>29.136472392300199</v>
      </c>
      <c r="T81" s="2">
        <v>30.478537301857099</v>
      </c>
      <c r="U81" s="2">
        <v>32.482554118446799</v>
      </c>
      <c r="V81" s="2">
        <v>32.099360598369401</v>
      </c>
      <c r="W81" s="2">
        <v>7.1147516866842402</v>
      </c>
      <c r="X81" s="3">
        <v>5.65787783851163</v>
      </c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1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</row>
    <row r="82" spans="1:92" ht="14.25" customHeight="1" x14ac:dyDescent="0.3">
      <c r="A82" s="2" t="s">
        <v>45</v>
      </c>
      <c r="B82" s="7"/>
      <c r="C82" s="7"/>
      <c r="D82" s="7"/>
      <c r="E82" s="2">
        <v>18.020176668733299</v>
      </c>
      <c r="F82" s="2">
        <v>20.1394753767485</v>
      </c>
      <c r="G82" s="2">
        <v>22.1139429692448</v>
      </c>
      <c r="H82" s="2">
        <v>18.4889753922061</v>
      </c>
      <c r="I82" s="2">
        <v>19.264211902074901</v>
      </c>
      <c r="J82" s="2">
        <v>21.037415333833899</v>
      </c>
      <c r="K82" s="2">
        <v>21.744877200934202</v>
      </c>
      <c r="L82" s="2">
        <v>24.3477380551092</v>
      </c>
      <c r="M82" s="2">
        <v>26.245136444680401</v>
      </c>
      <c r="N82" s="2">
        <v>27.608410475501898</v>
      </c>
      <c r="O82" s="2">
        <v>25.885870389802001</v>
      </c>
      <c r="P82" s="2">
        <v>27.0267028204836</v>
      </c>
      <c r="Q82" s="2">
        <v>26.5398805998997</v>
      </c>
      <c r="R82" s="2">
        <v>27.943152996764599</v>
      </c>
      <c r="S82" s="2">
        <v>29.860971819259699</v>
      </c>
      <c r="T82" s="2">
        <v>30.8693533743273</v>
      </c>
      <c r="U82" s="2">
        <v>32.922457601999596</v>
      </c>
      <c r="V82" s="2">
        <v>32.837810459080004</v>
      </c>
      <c r="W82" s="2">
        <v>7.7106489854766398</v>
      </c>
      <c r="X82" s="3">
        <v>6.0447459895860298</v>
      </c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1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</row>
    <row r="83" spans="1:92" ht="14.25" customHeight="1" x14ac:dyDescent="0.3">
      <c r="A83" s="2" t="s">
        <v>46</v>
      </c>
      <c r="B83" s="7"/>
      <c r="C83" s="7"/>
      <c r="D83" s="7"/>
      <c r="E83" s="2">
        <v>17.950798246013601</v>
      </c>
      <c r="F83" s="2">
        <v>20.345909363012002</v>
      </c>
      <c r="G83" s="2">
        <v>22.692570227763099</v>
      </c>
      <c r="H83" s="2">
        <v>18.674329462522198</v>
      </c>
      <c r="I83" s="2">
        <v>19.665164882303898</v>
      </c>
      <c r="J83" s="2">
        <v>21.309985986875301</v>
      </c>
      <c r="K83" s="2">
        <v>22.104611183248299</v>
      </c>
      <c r="L83" s="2">
        <v>24.487077996159801</v>
      </c>
      <c r="M83" s="2">
        <v>26.352602949077799</v>
      </c>
      <c r="N83" s="2">
        <v>28.167512700340598</v>
      </c>
      <c r="O83" s="2">
        <v>26.278058081943598</v>
      </c>
      <c r="P83" s="2">
        <v>27.211103225101201</v>
      </c>
      <c r="Q83" s="2">
        <v>27.039164073072101</v>
      </c>
      <c r="R83" s="2">
        <v>28.7256533371181</v>
      </c>
      <c r="S83" s="2">
        <v>30.2992341109357</v>
      </c>
      <c r="T83" s="2">
        <v>31.996783758586201</v>
      </c>
      <c r="U83" s="2">
        <v>33.926881798403997</v>
      </c>
      <c r="V83" s="2">
        <v>33.314247196182798</v>
      </c>
      <c r="W83" s="2">
        <v>8.0870043164193799</v>
      </c>
      <c r="X83" s="3">
        <v>6.0708738633510801</v>
      </c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1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</row>
    <row r="84" spans="1:92" ht="14.25" customHeight="1" x14ac:dyDescent="0.3">
      <c r="A84" s="2" t="s">
        <v>47</v>
      </c>
      <c r="B84" s="7"/>
      <c r="C84" s="7"/>
      <c r="D84" s="7"/>
      <c r="E84" s="2">
        <v>18.442910391406901</v>
      </c>
      <c r="F84" s="2">
        <v>21.130780917208899</v>
      </c>
      <c r="G84" s="2">
        <v>22.545796294871401</v>
      </c>
      <c r="H84" s="2">
        <v>19.078117524486402</v>
      </c>
      <c r="I84" s="2">
        <v>20.675949407601198</v>
      </c>
      <c r="J84" s="2">
        <v>21.832467870299201</v>
      </c>
      <c r="K84" s="2">
        <v>22.473866517238701</v>
      </c>
      <c r="L84" s="2">
        <v>24.721327788738201</v>
      </c>
      <c r="M84" s="2">
        <v>26.7552640193759</v>
      </c>
      <c r="N84" s="2">
        <v>28.4958069440621</v>
      </c>
      <c r="O84" s="2">
        <v>26.399411682976201</v>
      </c>
      <c r="P84" s="2">
        <v>27.599868387890201</v>
      </c>
      <c r="Q84" s="2">
        <v>27.307373023960601</v>
      </c>
      <c r="R84" s="2">
        <v>28.6800690203108</v>
      </c>
      <c r="S84" s="2">
        <v>30.361920040913599</v>
      </c>
      <c r="T84" s="2">
        <v>31.827392757329601</v>
      </c>
      <c r="U84" s="2">
        <v>33.5807609695811</v>
      </c>
      <c r="V84" s="2">
        <v>33.636294283810301</v>
      </c>
      <c r="W84" s="2">
        <v>7.8776764409972504</v>
      </c>
      <c r="X84" s="3">
        <v>5.9580615464123303</v>
      </c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1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</row>
    <row r="85" spans="1:92" ht="14.25" customHeight="1" x14ac:dyDescent="0.3">
      <c r="A85" s="2" t="s">
        <v>48</v>
      </c>
      <c r="B85" s="7"/>
      <c r="C85" s="7"/>
      <c r="D85" s="7"/>
      <c r="E85" s="2">
        <v>1.4666195732930301</v>
      </c>
      <c r="F85" s="2">
        <v>1.5335059087976901</v>
      </c>
      <c r="G85" s="2">
        <v>1.4769403838353601</v>
      </c>
      <c r="H85" s="2">
        <v>1.4504186246058299</v>
      </c>
      <c r="I85" s="2">
        <v>1.4350249703045099</v>
      </c>
      <c r="J85" s="2">
        <v>1.54723143291816</v>
      </c>
      <c r="K85" s="2">
        <v>1.5758712731587701</v>
      </c>
      <c r="L85" s="2">
        <v>1.5806263896950601</v>
      </c>
      <c r="M85" s="2">
        <v>1.5439989646098899</v>
      </c>
      <c r="N85" s="2">
        <v>1.5644704074745499</v>
      </c>
      <c r="O85" s="2">
        <v>1.5146601261477</v>
      </c>
      <c r="P85" s="2">
        <v>1.5003989568352301</v>
      </c>
      <c r="Q85" s="2">
        <v>1.4935152076939699</v>
      </c>
      <c r="R85" s="3">
        <v>1.37684804314318</v>
      </c>
      <c r="S85" s="2">
        <v>1.38503242692565</v>
      </c>
      <c r="T85" s="2">
        <v>1.5040062539422501</v>
      </c>
      <c r="U85" s="2">
        <v>1.48456348385486</v>
      </c>
      <c r="V85" s="2">
        <v>1.6477828484400201</v>
      </c>
      <c r="W85" s="2">
        <v>1.6503531170169801</v>
      </c>
      <c r="X85" s="2">
        <v>1.4237898568126801</v>
      </c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1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</row>
    <row r="86" spans="1:92" ht="14.25" customHeight="1" x14ac:dyDescent="0.3">
      <c r="A86" s="2" t="s">
        <v>49</v>
      </c>
      <c r="B86" s="7"/>
      <c r="C86" s="7"/>
      <c r="D86" s="7"/>
      <c r="E86" s="2">
        <v>3.2231627320049001</v>
      </c>
      <c r="F86" s="2">
        <v>3.2970245615696601</v>
      </c>
      <c r="G86" s="2">
        <v>3.4757321075221599</v>
      </c>
      <c r="H86" s="2">
        <v>3.4204295017580901</v>
      </c>
      <c r="I86" s="2">
        <v>3.4637308849059898</v>
      </c>
      <c r="J86" s="2">
        <v>3.4119596219519002</v>
      </c>
      <c r="K86" s="2">
        <v>3.3431486781318598</v>
      </c>
      <c r="L86" s="2">
        <v>3.3681280983052302</v>
      </c>
      <c r="M86" s="2">
        <v>3.3336763438781798</v>
      </c>
      <c r="N86" s="2">
        <v>3.4752508137239202</v>
      </c>
      <c r="O86" s="2">
        <v>3.35036745420076</v>
      </c>
      <c r="P86" s="2">
        <v>3.3614451925660398</v>
      </c>
      <c r="Q86" s="2">
        <v>3.2990528407433399</v>
      </c>
      <c r="R86" s="2">
        <v>3.1147475975344898</v>
      </c>
      <c r="S86" s="2">
        <v>3.0971654009157499</v>
      </c>
      <c r="T86" s="2">
        <v>3.2139281288589001</v>
      </c>
      <c r="U86" s="2">
        <v>3.0346943904498902</v>
      </c>
      <c r="V86" s="2">
        <v>3.1125881535409401</v>
      </c>
      <c r="W86" s="3">
        <v>3.0329977815391902</v>
      </c>
      <c r="X86" s="2">
        <v>3.1075605105042299</v>
      </c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1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</row>
    <row r="87" spans="1:92" ht="14.25" customHeight="1" x14ac:dyDescent="0.3">
      <c r="A87" s="2" t="s">
        <v>50</v>
      </c>
      <c r="B87" s="7"/>
      <c r="C87" s="7"/>
      <c r="D87" s="7"/>
      <c r="E87" s="2">
        <v>4.69240096569842</v>
      </c>
      <c r="F87" s="2">
        <v>4.9243197654248601</v>
      </c>
      <c r="G87" s="2">
        <v>4.7263734187967898</v>
      </c>
      <c r="H87" s="2">
        <v>5.0748312077876401</v>
      </c>
      <c r="I87" s="2">
        <v>5.0540493283312999</v>
      </c>
      <c r="J87" s="2">
        <v>4.9416626134453301</v>
      </c>
      <c r="K87" s="2">
        <v>4.8295943309518501</v>
      </c>
      <c r="L87" s="2">
        <v>4.8941807882191499</v>
      </c>
      <c r="M87" s="2">
        <v>4.6998389762796204</v>
      </c>
      <c r="N87" s="2">
        <v>5.1642323465384097</v>
      </c>
      <c r="O87" s="2">
        <v>5.04256767619973</v>
      </c>
      <c r="P87" s="2">
        <v>4.93193960124872</v>
      </c>
      <c r="Q87" s="2">
        <v>5.0882680956071997</v>
      </c>
      <c r="R87" s="2">
        <v>4.8212578911818396</v>
      </c>
      <c r="S87" s="3">
        <v>4.6557923368582399</v>
      </c>
      <c r="T87" s="2">
        <v>4.7385311345524999</v>
      </c>
      <c r="U87" s="2">
        <v>4.9814476270248296</v>
      </c>
      <c r="V87" s="2">
        <v>5.0794106316258203</v>
      </c>
      <c r="W87" s="2">
        <v>5.06152800855706</v>
      </c>
      <c r="X87" s="2">
        <v>5.0477355761785603</v>
      </c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1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</row>
    <row r="88" spans="1:92" ht="14.25" customHeight="1" x14ac:dyDescent="0.3">
      <c r="A88" s="2" t="s">
        <v>51</v>
      </c>
      <c r="B88" s="7"/>
      <c r="C88" s="7"/>
      <c r="D88" s="7"/>
      <c r="E88" s="2">
        <v>6.4538142639238201</v>
      </c>
      <c r="F88" s="2">
        <v>6.67333890247785</v>
      </c>
      <c r="G88" s="2">
        <v>6.4770034754766703</v>
      </c>
      <c r="H88" s="2">
        <v>6.5807624189256204</v>
      </c>
      <c r="I88" s="2">
        <v>6.6667690477572501</v>
      </c>
      <c r="J88" s="3">
        <v>6.3865965839432404</v>
      </c>
      <c r="K88" s="2">
        <v>6.39897563113096</v>
      </c>
      <c r="L88" s="2">
        <v>6.65915561265387</v>
      </c>
      <c r="M88" s="2">
        <v>6.7350869082024003</v>
      </c>
      <c r="N88" s="2">
        <v>6.5439890404927503</v>
      </c>
      <c r="O88" s="2">
        <v>6.8534149168878198</v>
      </c>
      <c r="P88" s="2">
        <v>6.9848096406460103</v>
      </c>
      <c r="Q88" s="2">
        <v>6.7515404828341898</v>
      </c>
      <c r="R88" s="2">
        <v>6.4606519221505199</v>
      </c>
      <c r="S88" s="2">
        <v>6.4394354762047499</v>
      </c>
      <c r="T88" s="2">
        <v>6.4919686557410197</v>
      </c>
      <c r="U88" s="2">
        <v>6.8458785042403196</v>
      </c>
      <c r="V88" s="2">
        <v>6.7345098661679801</v>
      </c>
      <c r="W88" s="2">
        <v>6.8707207070507303</v>
      </c>
      <c r="X88" s="2">
        <v>6.6894116750752204</v>
      </c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1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</row>
    <row r="89" spans="1:92" ht="14.25" customHeight="1" x14ac:dyDescent="0.3">
      <c r="A89" s="2" t="s">
        <v>52</v>
      </c>
      <c r="B89" s="7"/>
      <c r="C89" s="7"/>
      <c r="D89" s="7"/>
      <c r="E89" s="2">
        <v>1.5504113698047699</v>
      </c>
      <c r="F89" s="2">
        <v>1.5358716203293501</v>
      </c>
      <c r="G89" s="2">
        <v>1.5172767954672299</v>
      </c>
      <c r="H89" s="2">
        <v>1.5229184260920801</v>
      </c>
      <c r="I89" s="2">
        <v>1.5023202161393301</v>
      </c>
      <c r="J89" s="3">
        <v>1.4907508878450999</v>
      </c>
      <c r="K89" s="2">
        <v>1.49086834572759</v>
      </c>
      <c r="L89" s="2">
        <v>1.5807977697495501</v>
      </c>
      <c r="M89" s="2">
        <v>1.59206426138169</v>
      </c>
      <c r="N89" s="2">
        <v>1.5659609989449299</v>
      </c>
      <c r="O89" s="2">
        <v>1.5485336096873901</v>
      </c>
      <c r="P89" s="2">
        <v>1.56018319504692</v>
      </c>
      <c r="Q89" s="2">
        <v>1.5871746875716899</v>
      </c>
      <c r="R89" s="2">
        <v>1.60356261292258</v>
      </c>
      <c r="S89" s="2">
        <v>1.6629579155038301</v>
      </c>
      <c r="T89" s="2">
        <v>1.59497466490446</v>
      </c>
      <c r="U89" s="2">
        <v>1.62455413009159</v>
      </c>
      <c r="V89" s="2">
        <v>1.6511877471146299</v>
      </c>
      <c r="W89" s="2">
        <v>1.68071101861002</v>
      </c>
      <c r="X89" s="2">
        <v>1.72892721513429</v>
      </c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1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</row>
    <row r="90" spans="1:92" ht="14.25" customHeight="1" x14ac:dyDescent="0.3">
      <c r="A90" s="2" t="s">
        <v>53</v>
      </c>
      <c r="B90" s="7"/>
      <c r="C90" s="7"/>
      <c r="D90" s="7"/>
      <c r="E90" s="2">
        <v>3.3399540934827501</v>
      </c>
      <c r="F90" s="2">
        <v>3.2754063452158499</v>
      </c>
      <c r="G90" s="2">
        <v>3.2130574582183402</v>
      </c>
      <c r="H90" s="2">
        <v>3.29749190422217</v>
      </c>
      <c r="I90" s="2">
        <v>3.2976275981133001</v>
      </c>
      <c r="J90" s="2">
        <v>3.22693577829516</v>
      </c>
      <c r="K90" s="2">
        <v>3.3991834111078201</v>
      </c>
      <c r="L90" s="2">
        <v>3.3787684374024098</v>
      </c>
      <c r="M90" s="2">
        <v>3.27352043581622</v>
      </c>
      <c r="N90" s="3">
        <v>3.1276300065339302</v>
      </c>
      <c r="O90" s="2">
        <v>3.2521992300125202</v>
      </c>
      <c r="P90" s="2">
        <v>3.3133245399475699</v>
      </c>
      <c r="Q90" s="2">
        <v>3.3535055444447699</v>
      </c>
      <c r="R90" s="2">
        <v>3.4226158868167902</v>
      </c>
      <c r="S90" s="2">
        <v>3.2173851819313102</v>
      </c>
      <c r="T90" s="2">
        <v>3.4261846951447898</v>
      </c>
      <c r="U90" s="2">
        <v>3.3362257880834498</v>
      </c>
      <c r="V90" s="2">
        <v>3.4283740067374402</v>
      </c>
      <c r="W90" s="2">
        <v>3.3758188147322801</v>
      </c>
      <c r="X90" s="2">
        <v>3.3166007937042998</v>
      </c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1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</row>
    <row r="91" spans="1:92" ht="14.25" customHeight="1" x14ac:dyDescent="0.3">
      <c r="A91" s="2" t="s">
        <v>54</v>
      </c>
      <c r="B91" s="7"/>
      <c r="C91" s="7"/>
      <c r="D91" s="7"/>
      <c r="E91" s="2">
        <v>5.3816208923012399</v>
      </c>
      <c r="F91" s="2">
        <v>5.2207781660274604</v>
      </c>
      <c r="G91" s="2">
        <v>5.1240949142780901</v>
      </c>
      <c r="H91" s="2">
        <v>5.2943869235671697</v>
      </c>
      <c r="I91" s="2">
        <v>5.4434196670318702</v>
      </c>
      <c r="J91" s="2">
        <v>5.2009928681368702</v>
      </c>
      <c r="K91" s="2">
        <v>5.5468881874222102</v>
      </c>
      <c r="L91" s="2">
        <v>5.2371436620077496</v>
      </c>
      <c r="M91" s="3">
        <v>4.89032527224182</v>
      </c>
      <c r="N91" s="2">
        <v>5.2467580789508697</v>
      </c>
      <c r="O91" s="2">
        <v>5.26599034621578</v>
      </c>
      <c r="P91" s="2">
        <v>5.3461112932384198</v>
      </c>
      <c r="Q91" s="2">
        <v>5.2059046863941703</v>
      </c>
      <c r="R91" s="2">
        <v>5.2887366564732599</v>
      </c>
      <c r="S91" s="2">
        <v>5.1661757539485897</v>
      </c>
      <c r="T91" s="2">
        <v>5.5901328436736701</v>
      </c>
      <c r="U91" s="2">
        <v>5.6697943812250502</v>
      </c>
      <c r="V91" s="2">
        <v>5.1159547523841402</v>
      </c>
      <c r="W91" s="2">
        <v>5.2322274098512001</v>
      </c>
      <c r="X91" s="2">
        <v>5.1817366836453704</v>
      </c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1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</row>
    <row r="92" spans="1:92" ht="14.25" customHeight="1" x14ac:dyDescent="0.3">
      <c r="A92" s="2" t="s">
        <v>55</v>
      </c>
      <c r="B92" s="7"/>
      <c r="C92" s="7"/>
      <c r="D92" s="7"/>
      <c r="E92" s="2">
        <v>6.7112527480381896</v>
      </c>
      <c r="F92" s="2">
        <v>6.6628216285150703</v>
      </c>
      <c r="G92" s="2">
        <v>7.1902161180373199</v>
      </c>
      <c r="H92" s="2">
        <v>7.3272205838865903</v>
      </c>
      <c r="I92" s="2">
        <v>7.3461664677758698</v>
      </c>
      <c r="J92" s="2">
        <v>7.0665938902483996</v>
      </c>
      <c r="K92" s="2">
        <v>7.4775442253906004</v>
      </c>
      <c r="L92" s="2">
        <v>6.96404593406817</v>
      </c>
      <c r="M92" s="2">
        <v>7.1251047007505104</v>
      </c>
      <c r="N92" s="2">
        <v>6.9060864435346803</v>
      </c>
      <c r="O92" s="2">
        <v>6.9887662603221603</v>
      </c>
      <c r="P92" s="2">
        <v>7.1534071357239704</v>
      </c>
      <c r="Q92" s="2">
        <v>6.6876150104837198</v>
      </c>
      <c r="R92" s="2">
        <v>6.5986028637683596</v>
      </c>
      <c r="S92" s="2">
        <v>6.5573349524087297</v>
      </c>
      <c r="T92" s="2">
        <v>6.9673595834590696</v>
      </c>
      <c r="U92" s="2">
        <v>7.1826847135085803</v>
      </c>
      <c r="V92" s="2">
        <v>6.7599282045215796</v>
      </c>
      <c r="W92" s="2">
        <v>6.72948832235602</v>
      </c>
      <c r="X92" s="3">
        <v>6.4704815790416399</v>
      </c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1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</row>
    <row r="93" spans="1:92" ht="14.25" customHeight="1" x14ac:dyDescent="0.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13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1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</row>
    <row r="94" spans="1:92" ht="14.25" customHeight="1" x14ac:dyDescent="0.3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1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</row>
    <row r="95" spans="1:92" ht="14.25" customHeight="1" x14ac:dyDescent="0.3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1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</row>
    <row r="96" spans="1:92" ht="14.25" customHeight="1" x14ac:dyDescent="0.3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1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</row>
    <row r="97" spans="1:92" ht="14.25" customHeight="1" x14ac:dyDescent="0.3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1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</row>
    <row r="98" spans="1:92" ht="14.25" customHeight="1" x14ac:dyDescent="0.3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1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</row>
    <row r="99" spans="1:92" ht="14.25" customHeight="1" x14ac:dyDescent="0.3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1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</row>
    <row r="100" spans="1:92" ht="14.25" customHeight="1" x14ac:dyDescent="0.3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1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</row>
    <row r="101" spans="1:92" ht="14.25" customHeight="1" x14ac:dyDescent="0.3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1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</row>
    <row r="102" spans="1:92" ht="14.25" customHeight="1" x14ac:dyDescent="0.3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1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</row>
    <row r="103" spans="1:92" ht="14.25" customHeight="1" x14ac:dyDescent="0.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1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</row>
    <row r="104" spans="1:92" ht="14.25" customHeight="1" x14ac:dyDescent="0.3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1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</row>
    <row r="105" spans="1:92" ht="14.25" customHeight="1" x14ac:dyDescent="0.3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1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</row>
    <row r="106" spans="1:92" ht="14.25" customHeight="1" x14ac:dyDescent="0.3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1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</row>
    <row r="107" spans="1:92" ht="14.25" customHeight="1" x14ac:dyDescent="0.3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1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</row>
    <row r="108" spans="1:92" ht="14.25" customHeight="1" x14ac:dyDescent="0.3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1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</row>
    <row r="109" spans="1:92" ht="14.25" customHeight="1" x14ac:dyDescent="0.3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1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</row>
    <row r="110" spans="1:92" ht="14.25" customHeight="1" x14ac:dyDescent="0.3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1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</row>
    <row r="111" spans="1:92" ht="14.25" customHeight="1" x14ac:dyDescent="0.3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</row>
    <row r="112" spans="1:92" ht="14.25" customHeight="1" x14ac:dyDescent="0.3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1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</row>
    <row r="113" spans="1:92" ht="14.25" customHeight="1" x14ac:dyDescent="0.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1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</row>
    <row r="114" spans="1:92" ht="14.25" customHeight="1" x14ac:dyDescent="0.3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1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</row>
    <row r="115" spans="1:92" ht="14.25" customHeight="1" x14ac:dyDescent="0.3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1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</row>
    <row r="116" spans="1:92" ht="14.25" customHeight="1" x14ac:dyDescent="0.3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1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</row>
    <row r="117" spans="1:92" ht="14.25" customHeight="1" x14ac:dyDescent="0.3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1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</row>
    <row r="118" spans="1:92" ht="14.25" customHeight="1" x14ac:dyDescent="0.3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1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</row>
    <row r="119" spans="1:92" ht="14.25" customHeight="1" x14ac:dyDescent="0.3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1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</row>
    <row r="120" spans="1:92" ht="14.25" customHeight="1" x14ac:dyDescent="0.3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1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</row>
    <row r="121" spans="1:92" ht="14.25" customHeight="1" x14ac:dyDescent="0.3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1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</row>
    <row r="122" spans="1:92" ht="14.25" customHeight="1" x14ac:dyDescent="0.3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1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</row>
    <row r="123" spans="1:92" ht="14.25" customHeight="1" x14ac:dyDescent="0.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1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</row>
    <row r="124" spans="1:92" ht="14.25" customHeight="1" x14ac:dyDescent="0.3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1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</row>
    <row r="125" spans="1:92" ht="14.25" customHeight="1" x14ac:dyDescent="0.3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1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</row>
    <row r="126" spans="1:92" ht="14.25" customHeight="1" x14ac:dyDescent="0.3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1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</row>
    <row r="127" spans="1:92" ht="14.25" customHeight="1" x14ac:dyDescent="0.3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1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</row>
    <row r="128" spans="1:92" ht="14.25" customHeight="1" x14ac:dyDescent="0.3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1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</row>
    <row r="129" spans="1:92" ht="14.25" customHeight="1" x14ac:dyDescent="0.3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1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</row>
    <row r="130" spans="1:92" ht="14.25" customHeight="1" x14ac:dyDescent="0.3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1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</row>
    <row r="131" spans="1:92" ht="14.25" customHeight="1" x14ac:dyDescent="0.3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1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</row>
    <row r="132" spans="1:92" ht="14.25" customHeight="1" x14ac:dyDescent="0.3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1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</row>
    <row r="133" spans="1:92" ht="14.25" customHeight="1" x14ac:dyDescent="0.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1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</row>
    <row r="134" spans="1:92" ht="14.25" customHeight="1" x14ac:dyDescent="0.3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1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</row>
    <row r="135" spans="1:92" ht="14.25" customHeight="1" x14ac:dyDescent="0.3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1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</row>
    <row r="136" spans="1:92" ht="14.25" customHeight="1" x14ac:dyDescent="0.3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1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</row>
    <row r="137" spans="1:92" ht="14.25" customHeight="1" x14ac:dyDescent="0.3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1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</row>
    <row r="138" spans="1:92" ht="14.25" customHeight="1" x14ac:dyDescent="0.3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1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</row>
    <row r="139" spans="1:92" ht="14.25" customHeight="1" x14ac:dyDescent="0.3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1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</row>
    <row r="140" spans="1:92" ht="14.25" customHeight="1" x14ac:dyDescent="0.3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1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</row>
    <row r="141" spans="1:92" ht="14.25" customHeight="1" x14ac:dyDescent="0.3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1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</row>
    <row r="142" spans="1:92" ht="14.25" customHeight="1" x14ac:dyDescent="0.3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1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</row>
    <row r="143" spans="1:92" ht="14.25" customHeight="1" x14ac:dyDescent="0.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1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</row>
    <row r="144" spans="1:92" ht="14.25" customHeight="1" x14ac:dyDescent="0.3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1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</row>
    <row r="145" spans="1:92" ht="14.25" customHeight="1" x14ac:dyDescent="0.3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1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</row>
    <row r="146" spans="1:92" ht="14.25" customHeight="1" x14ac:dyDescent="0.3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1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</row>
    <row r="147" spans="1:92" ht="14.25" customHeight="1" x14ac:dyDescent="0.3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</row>
    <row r="148" spans="1:92" ht="14.25" customHeight="1" x14ac:dyDescent="0.3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</row>
    <row r="149" spans="1:92" ht="14.25" customHeight="1" x14ac:dyDescent="0.3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</row>
    <row r="150" spans="1:92" ht="14.25" customHeight="1" x14ac:dyDescent="0.3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</row>
    <row r="151" spans="1:92" ht="14.25" customHeight="1" x14ac:dyDescent="0.3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1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</row>
    <row r="152" spans="1:92" ht="14.25" customHeight="1" x14ac:dyDescent="0.3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1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</row>
    <row r="153" spans="1:92" ht="14.25" customHeight="1" x14ac:dyDescent="0.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1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</row>
    <row r="154" spans="1:92" ht="14.25" customHeight="1" x14ac:dyDescent="0.3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1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</row>
    <row r="155" spans="1:92" ht="14.25" customHeight="1" x14ac:dyDescent="0.3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1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</row>
    <row r="156" spans="1:92" ht="14.25" customHeight="1" x14ac:dyDescent="0.3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1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</row>
    <row r="157" spans="1:92" ht="14.25" customHeight="1" x14ac:dyDescent="0.3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1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</row>
    <row r="158" spans="1:92" ht="14.25" customHeight="1" x14ac:dyDescent="0.3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1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</row>
    <row r="159" spans="1:92" ht="14.25" customHeight="1" x14ac:dyDescent="0.3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1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</row>
    <row r="160" spans="1:92" ht="14.25" customHeight="1" x14ac:dyDescent="0.3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1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</row>
    <row r="161" spans="1:92" ht="14.25" customHeight="1" x14ac:dyDescent="0.3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1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</row>
    <row r="162" spans="1:92" ht="14.25" customHeight="1" x14ac:dyDescent="0.3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1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</row>
    <row r="163" spans="1:92" ht="14.25" customHeight="1" x14ac:dyDescent="0.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1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</row>
    <row r="164" spans="1:92" ht="14.25" customHeight="1" x14ac:dyDescent="0.3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1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</row>
    <row r="165" spans="1:92" ht="14.25" customHeight="1" x14ac:dyDescent="0.3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1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</row>
    <row r="166" spans="1:92" ht="14.25" customHeight="1" x14ac:dyDescent="0.3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1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</row>
    <row r="167" spans="1:92" ht="14.25" customHeight="1" x14ac:dyDescent="0.3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1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</row>
    <row r="168" spans="1:92" ht="14.25" customHeight="1" x14ac:dyDescent="0.3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1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</row>
    <row r="169" spans="1:92" ht="14.25" customHeight="1" x14ac:dyDescent="0.3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1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</row>
    <row r="170" spans="1:92" ht="14.25" customHeight="1" x14ac:dyDescent="0.3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1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</row>
    <row r="171" spans="1:92" ht="14.25" customHeight="1" x14ac:dyDescent="0.3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1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</row>
    <row r="172" spans="1:92" ht="14.25" customHeight="1" x14ac:dyDescent="0.3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1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</row>
    <row r="173" spans="1:92" ht="14.25" customHeight="1" x14ac:dyDescent="0.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1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</row>
    <row r="174" spans="1:92" ht="14.25" customHeight="1" x14ac:dyDescent="0.3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1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</row>
    <row r="175" spans="1:92" ht="14.25" customHeight="1" x14ac:dyDescent="0.3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1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</row>
    <row r="176" spans="1:92" ht="14.25" customHeight="1" x14ac:dyDescent="0.3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1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</row>
    <row r="177" spans="1:92" ht="14.25" customHeight="1" x14ac:dyDescent="0.3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1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</row>
    <row r="178" spans="1:92" ht="14.25" customHeight="1" x14ac:dyDescent="0.3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1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</row>
    <row r="179" spans="1:92" ht="14.25" customHeight="1" x14ac:dyDescent="0.3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1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</row>
    <row r="180" spans="1:92" ht="14.25" customHeight="1" x14ac:dyDescent="0.3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1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</row>
    <row r="181" spans="1:92" ht="14.25" customHeight="1" x14ac:dyDescent="0.3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1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</row>
    <row r="182" spans="1:92" ht="14.25" customHeight="1" x14ac:dyDescent="0.3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1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</row>
    <row r="183" spans="1:92" ht="14.25" customHeight="1" x14ac:dyDescent="0.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1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</row>
    <row r="184" spans="1:92" ht="14.25" customHeight="1" x14ac:dyDescent="0.3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1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</row>
    <row r="185" spans="1:92" ht="14.25" customHeight="1" x14ac:dyDescent="0.3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1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</row>
    <row r="186" spans="1:92" ht="14.25" customHeight="1" x14ac:dyDescent="0.3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1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</row>
    <row r="187" spans="1:92" ht="14.25" customHeight="1" x14ac:dyDescent="0.3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1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</row>
    <row r="188" spans="1:92" ht="14.25" customHeight="1" x14ac:dyDescent="0.3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1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</row>
    <row r="189" spans="1:92" ht="14.25" customHeight="1" x14ac:dyDescent="0.3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1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</row>
    <row r="190" spans="1:92" ht="14.25" customHeight="1" x14ac:dyDescent="0.3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1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</row>
    <row r="191" spans="1:92" ht="14.25" customHeight="1" x14ac:dyDescent="0.3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1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</row>
    <row r="192" spans="1:92" ht="14.25" customHeight="1" x14ac:dyDescent="0.3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1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</row>
    <row r="193" spans="1:92" ht="14.25" customHeight="1" x14ac:dyDescent="0.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1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</row>
    <row r="194" spans="1:92" ht="14.25" customHeight="1" x14ac:dyDescent="0.3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1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</row>
    <row r="195" spans="1:92" ht="14.25" customHeight="1" x14ac:dyDescent="0.3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1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</row>
    <row r="196" spans="1:92" ht="14.25" customHeight="1" x14ac:dyDescent="0.3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1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</row>
    <row r="197" spans="1:92" ht="14.25" customHeight="1" x14ac:dyDescent="0.3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1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</row>
    <row r="198" spans="1:92" ht="14.25" customHeight="1" x14ac:dyDescent="0.3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1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</row>
    <row r="199" spans="1:92" ht="14.25" customHeight="1" x14ac:dyDescent="0.3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1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</row>
    <row r="200" spans="1:92" ht="14.25" customHeight="1" x14ac:dyDescent="0.3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1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</row>
    <row r="201" spans="1:92" ht="14.25" customHeight="1" x14ac:dyDescent="0.3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1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</row>
    <row r="202" spans="1:92" ht="14.25" customHeight="1" x14ac:dyDescent="0.3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1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</row>
    <row r="203" spans="1:92" ht="14.25" customHeight="1" x14ac:dyDescent="0.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1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</row>
    <row r="204" spans="1:92" ht="14.25" customHeight="1" x14ac:dyDescent="0.3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1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</row>
    <row r="205" spans="1:92" ht="14.25" customHeight="1" x14ac:dyDescent="0.3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1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</row>
    <row r="206" spans="1:92" ht="14.25" customHeight="1" x14ac:dyDescent="0.3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1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</row>
    <row r="207" spans="1:92" ht="14.25" customHeight="1" x14ac:dyDescent="0.3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1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</row>
    <row r="208" spans="1:92" ht="14.25" customHeight="1" x14ac:dyDescent="0.3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1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</row>
    <row r="209" spans="1:92" ht="14.25" customHeight="1" x14ac:dyDescent="0.3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1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</row>
    <row r="210" spans="1:92" ht="14.25" customHeight="1" x14ac:dyDescent="0.3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1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</row>
    <row r="211" spans="1:92" ht="14.25" customHeight="1" x14ac:dyDescent="0.3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1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</row>
    <row r="212" spans="1:92" ht="14.25" customHeight="1" x14ac:dyDescent="0.3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1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</row>
    <row r="213" spans="1:92" ht="14.25" customHeight="1" x14ac:dyDescent="0.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1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</row>
    <row r="214" spans="1:92" ht="14.25" customHeight="1" x14ac:dyDescent="0.3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1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</row>
    <row r="215" spans="1:92" ht="14.25" customHeight="1" x14ac:dyDescent="0.3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1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</row>
    <row r="216" spans="1:92" ht="14.25" customHeight="1" x14ac:dyDescent="0.3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1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</row>
    <row r="217" spans="1:92" ht="14.25" customHeight="1" x14ac:dyDescent="0.3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1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</row>
    <row r="218" spans="1:92" ht="14.25" customHeight="1" x14ac:dyDescent="0.3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1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</row>
    <row r="219" spans="1:92" ht="14.25" customHeight="1" x14ac:dyDescent="0.3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1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</row>
    <row r="220" spans="1:92" ht="14.25" customHeight="1" x14ac:dyDescent="0.3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1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</row>
    <row r="221" spans="1:92" ht="14.25" customHeight="1" x14ac:dyDescent="0.3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1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</row>
    <row r="222" spans="1:92" ht="14.25" customHeight="1" x14ac:dyDescent="0.3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1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</row>
    <row r="223" spans="1:92" ht="14.25" customHeight="1" x14ac:dyDescent="0.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1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</row>
    <row r="224" spans="1:92" ht="14.25" customHeight="1" x14ac:dyDescent="0.3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1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</row>
    <row r="225" spans="1:92" ht="14.25" customHeight="1" x14ac:dyDescent="0.3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1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</row>
    <row r="226" spans="1:92" ht="14.25" customHeight="1" x14ac:dyDescent="0.3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1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</row>
    <row r="227" spans="1:92" ht="14.25" customHeight="1" x14ac:dyDescent="0.3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1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</row>
    <row r="228" spans="1:92" ht="14.25" customHeight="1" x14ac:dyDescent="0.3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1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</row>
    <row r="229" spans="1:92" ht="14.25" customHeight="1" x14ac:dyDescent="0.3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1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</row>
    <row r="230" spans="1:92" ht="14.25" customHeight="1" x14ac:dyDescent="0.3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1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</row>
    <row r="231" spans="1:92" ht="14.25" customHeight="1" x14ac:dyDescent="0.3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1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</row>
    <row r="232" spans="1:92" ht="14.25" customHeight="1" x14ac:dyDescent="0.3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1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</row>
    <row r="233" spans="1:92" ht="14.25" customHeight="1" x14ac:dyDescent="0.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1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</row>
    <row r="234" spans="1:92" ht="14.25" customHeight="1" x14ac:dyDescent="0.3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1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</row>
    <row r="235" spans="1:92" ht="14.25" customHeight="1" x14ac:dyDescent="0.3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1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</row>
    <row r="236" spans="1:92" ht="14.25" customHeight="1" x14ac:dyDescent="0.3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1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</row>
    <row r="237" spans="1:92" ht="14.25" customHeight="1" x14ac:dyDescent="0.3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1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</row>
    <row r="238" spans="1:92" ht="14.25" customHeight="1" x14ac:dyDescent="0.3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1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</row>
    <row r="239" spans="1:92" ht="14.25" customHeight="1" x14ac:dyDescent="0.3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1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</row>
    <row r="240" spans="1:92" ht="14.25" customHeight="1" x14ac:dyDescent="0.3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1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</row>
    <row r="241" spans="1:92" ht="14.25" customHeight="1" x14ac:dyDescent="0.3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1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</row>
    <row r="242" spans="1:92" ht="14.25" customHeight="1" x14ac:dyDescent="0.3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1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</row>
    <row r="243" spans="1:92" ht="14.25" customHeight="1" x14ac:dyDescent="0.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1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</row>
    <row r="244" spans="1:92" ht="14.25" customHeight="1" x14ac:dyDescent="0.3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1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</row>
    <row r="245" spans="1:92" ht="14.25" customHeight="1" x14ac:dyDescent="0.3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1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</row>
    <row r="246" spans="1:92" ht="14.25" customHeight="1" x14ac:dyDescent="0.3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1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</row>
    <row r="247" spans="1:92" ht="14.25" customHeight="1" x14ac:dyDescent="0.3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1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</row>
    <row r="248" spans="1:92" ht="14.25" customHeight="1" x14ac:dyDescent="0.3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1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</row>
    <row r="249" spans="1:92" ht="14.25" customHeight="1" x14ac:dyDescent="0.3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1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</row>
    <row r="250" spans="1:92" ht="14.25" customHeight="1" x14ac:dyDescent="0.3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1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</row>
    <row r="251" spans="1:92" ht="14.25" customHeight="1" x14ac:dyDescent="0.3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1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</row>
    <row r="252" spans="1:92" ht="14.25" customHeight="1" x14ac:dyDescent="0.3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1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</row>
    <row r="253" spans="1:92" ht="14.25" customHeight="1" x14ac:dyDescent="0.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1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</row>
    <row r="254" spans="1:92" ht="14.25" customHeight="1" x14ac:dyDescent="0.3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1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</row>
    <row r="255" spans="1:92" ht="14.25" customHeight="1" x14ac:dyDescent="0.3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1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</row>
    <row r="256" spans="1:92" ht="14.25" customHeight="1" x14ac:dyDescent="0.3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1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</row>
    <row r="257" spans="1:92" ht="14.25" customHeight="1" x14ac:dyDescent="0.3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1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</row>
    <row r="258" spans="1:92" ht="14.25" customHeight="1" x14ac:dyDescent="0.3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1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</row>
    <row r="259" spans="1:92" ht="14.25" customHeight="1" x14ac:dyDescent="0.3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1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</row>
    <row r="260" spans="1:92" ht="14.25" customHeight="1" x14ac:dyDescent="0.3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1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</row>
    <row r="261" spans="1:92" ht="14.25" customHeight="1" x14ac:dyDescent="0.3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1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</row>
    <row r="262" spans="1:92" ht="14.25" customHeight="1" x14ac:dyDescent="0.3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1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</row>
    <row r="263" spans="1:92" ht="14.25" customHeight="1" x14ac:dyDescent="0.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1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</row>
    <row r="264" spans="1:92" ht="14.25" customHeight="1" x14ac:dyDescent="0.3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1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</row>
    <row r="265" spans="1:92" ht="14.25" customHeight="1" x14ac:dyDescent="0.3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1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</row>
    <row r="266" spans="1:92" ht="14.25" customHeight="1" x14ac:dyDescent="0.3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1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</row>
    <row r="267" spans="1:92" ht="14.25" customHeight="1" x14ac:dyDescent="0.3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1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</row>
    <row r="268" spans="1:92" ht="14.25" customHeight="1" x14ac:dyDescent="0.3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1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</row>
    <row r="269" spans="1:92" ht="14.25" customHeight="1" x14ac:dyDescent="0.3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1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</row>
    <row r="270" spans="1:92" ht="14.25" customHeight="1" x14ac:dyDescent="0.3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1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</row>
    <row r="271" spans="1:92" ht="14.25" customHeight="1" x14ac:dyDescent="0.3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1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</row>
    <row r="272" spans="1:92" ht="14.25" customHeight="1" x14ac:dyDescent="0.3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1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</row>
    <row r="273" spans="1:92" ht="14.25" customHeight="1" x14ac:dyDescent="0.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1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</row>
    <row r="274" spans="1:92" ht="14.25" customHeight="1" x14ac:dyDescent="0.3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1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</row>
    <row r="275" spans="1:92" ht="14.25" customHeight="1" x14ac:dyDescent="0.3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1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</row>
    <row r="276" spans="1:92" ht="14.25" customHeight="1" x14ac:dyDescent="0.3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1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</row>
    <row r="277" spans="1:92" ht="14.25" customHeight="1" x14ac:dyDescent="0.3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1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</row>
    <row r="278" spans="1:92" ht="14.25" customHeight="1" x14ac:dyDescent="0.3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1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</row>
    <row r="279" spans="1:92" ht="14.25" customHeight="1" x14ac:dyDescent="0.3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1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</row>
    <row r="280" spans="1:92" ht="14.25" customHeight="1" x14ac:dyDescent="0.3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1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</row>
    <row r="281" spans="1:92" ht="14.25" customHeight="1" x14ac:dyDescent="0.3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1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</row>
    <row r="282" spans="1:92" ht="14.25" customHeight="1" x14ac:dyDescent="0.3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1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</row>
    <row r="283" spans="1:92" ht="14.25" customHeight="1" x14ac:dyDescent="0.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1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</row>
    <row r="284" spans="1:92" ht="14.25" customHeight="1" x14ac:dyDescent="0.3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1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</row>
    <row r="285" spans="1:92" ht="14.25" customHeight="1" x14ac:dyDescent="0.3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1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</row>
    <row r="286" spans="1:92" ht="14.25" customHeight="1" x14ac:dyDescent="0.3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1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</row>
    <row r="287" spans="1:92" ht="14.25" customHeight="1" x14ac:dyDescent="0.3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1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</row>
    <row r="288" spans="1:92" ht="14.25" customHeight="1" x14ac:dyDescent="0.3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1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</row>
    <row r="289" spans="1:92" ht="14.25" customHeight="1" x14ac:dyDescent="0.3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1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</row>
    <row r="290" spans="1:92" ht="14.25" customHeight="1" x14ac:dyDescent="0.3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1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</row>
    <row r="291" spans="1:92" ht="14.25" customHeight="1" x14ac:dyDescent="0.3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1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</row>
    <row r="292" spans="1:92" ht="14.25" customHeight="1" x14ac:dyDescent="0.3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1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</row>
    <row r="293" spans="1:92" ht="14.25" customHeight="1" x14ac:dyDescent="0.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1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</row>
    <row r="294" spans="1:92" ht="14.25" customHeight="1" x14ac:dyDescent="0.3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1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</row>
    <row r="295" spans="1:92" ht="14.25" customHeight="1" x14ac:dyDescent="0.3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1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</row>
    <row r="296" spans="1:92" ht="14.25" customHeight="1" x14ac:dyDescent="0.3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1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</row>
    <row r="297" spans="1:92" ht="14.25" customHeight="1" x14ac:dyDescent="0.3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1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</row>
    <row r="298" spans="1:92" ht="14.25" customHeight="1" x14ac:dyDescent="0.3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1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</row>
    <row r="299" spans="1:92" ht="14.25" customHeight="1" x14ac:dyDescent="0.3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1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</row>
    <row r="300" spans="1:92" ht="14.25" customHeight="1" x14ac:dyDescent="0.3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1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</row>
    <row r="301" spans="1:92" ht="14.25" customHeight="1" x14ac:dyDescent="0.3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1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</row>
    <row r="302" spans="1:92" ht="14.25" customHeight="1" x14ac:dyDescent="0.3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1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</row>
    <row r="303" spans="1:92" ht="14.25" customHeight="1" x14ac:dyDescent="0.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1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</row>
    <row r="304" spans="1:92" ht="14.25" customHeight="1" x14ac:dyDescent="0.3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1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</row>
    <row r="305" spans="1:92" ht="14.25" customHeight="1" x14ac:dyDescent="0.3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1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</row>
    <row r="306" spans="1:92" ht="14.25" customHeight="1" x14ac:dyDescent="0.3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1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</row>
    <row r="307" spans="1:92" ht="14.25" customHeight="1" x14ac:dyDescent="0.3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1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</row>
    <row r="308" spans="1:92" ht="14.25" customHeight="1" x14ac:dyDescent="0.3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1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</row>
    <row r="309" spans="1:92" ht="14.25" customHeight="1" x14ac:dyDescent="0.3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1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</row>
    <row r="310" spans="1:92" ht="14.25" customHeight="1" x14ac:dyDescent="0.3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1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</row>
    <row r="311" spans="1:92" ht="14.25" customHeight="1" x14ac:dyDescent="0.3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1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</row>
    <row r="312" spans="1:92" ht="14.25" customHeight="1" x14ac:dyDescent="0.3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1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</row>
    <row r="313" spans="1:92" ht="14.25" customHeight="1" x14ac:dyDescent="0.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1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</row>
    <row r="314" spans="1:92" ht="14.25" customHeight="1" x14ac:dyDescent="0.3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1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</row>
    <row r="315" spans="1:92" ht="14.25" customHeight="1" x14ac:dyDescent="0.3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1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</row>
    <row r="316" spans="1:92" ht="14.25" customHeight="1" x14ac:dyDescent="0.3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1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</row>
    <row r="317" spans="1:92" ht="14.25" customHeight="1" x14ac:dyDescent="0.3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1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</row>
    <row r="318" spans="1:92" ht="14.25" customHeight="1" x14ac:dyDescent="0.3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1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</row>
    <row r="319" spans="1:92" ht="14.25" customHeight="1" x14ac:dyDescent="0.3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1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</row>
    <row r="320" spans="1:92" ht="14.25" customHeight="1" x14ac:dyDescent="0.3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1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</row>
    <row r="321" spans="1:92" ht="14.25" customHeight="1" x14ac:dyDescent="0.3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1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</row>
    <row r="322" spans="1:92" ht="14.25" customHeight="1" x14ac:dyDescent="0.3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1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</row>
    <row r="323" spans="1:92" ht="14.25" customHeight="1" x14ac:dyDescent="0.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1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</row>
    <row r="324" spans="1:92" ht="14.25" customHeight="1" x14ac:dyDescent="0.3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1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</row>
    <row r="325" spans="1:92" ht="14.25" customHeight="1" x14ac:dyDescent="0.3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1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</row>
    <row r="326" spans="1:92" ht="14.25" customHeight="1" x14ac:dyDescent="0.3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1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</row>
    <row r="327" spans="1:92" ht="14.25" customHeight="1" x14ac:dyDescent="0.3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1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</row>
    <row r="328" spans="1:92" ht="14.25" customHeight="1" x14ac:dyDescent="0.3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1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</row>
    <row r="329" spans="1:92" ht="14.25" customHeight="1" x14ac:dyDescent="0.3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1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</row>
    <row r="330" spans="1:92" ht="14.25" customHeight="1" x14ac:dyDescent="0.3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1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</row>
    <row r="331" spans="1:92" ht="14.25" customHeight="1" x14ac:dyDescent="0.3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1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</row>
    <row r="332" spans="1:92" ht="14.25" customHeight="1" x14ac:dyDescent="0.3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1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</row>
    <row r="333" spans="1:92" ht="14.25" customHeight="1" x14ac:dyDescent="0.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1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</row>
    <row r="334" spans="1:92" ht="14.25" customHeight="1" x14ac:dyDescent="0.3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1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</row>
    <row r="335" spans="1:92" ht="14.25" customHeight="1" x14ac:dyDescent="0.3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1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</row>
    <row r="336" spans="1:92" ht="14.25" customHeight="1" x14ac:dyDescent="0.3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1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</row>
    <row r="337" spans="1:92" ht="14.25" customHeight="1" x14ac:dyDescent="0.3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1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</row>
    <row r="338" spans="1:92" ht="14.25" customHeight="1" x14ac:dyDescent="0.3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1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</row>
    <row r="339" spans="1:92" ht="14.25" customHeight="1" x14ac:dyDescent="0.3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1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</row>
    <row r="340" spans="1:92" ht="14.25" customHeight="1" x14ac:dyDescent="0.3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1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</row>
    <row r="341" spans="1:92" ht="14.25" customHeight="1" x14ac:dyDescent="0.3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1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</row>
    <row r="342" spans="1:92" ht="14.25" customHeight="1" x14ac:dyDescent="0.3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1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</row>
    <row r="343" spans="1:92" ht="14.25" customHeight="1" x14ac:dyDescent="0.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1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</row>
    <row r="344" spans="1:92" ht="14.25" customHeight="1" x14ac:dyDescent="0.3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1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</row>
    <row r="345" spans="1:92" ht="14.25" customHeight="1" x14ac:dyDescent="0.3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1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</row>
    <row r="346" spans="1:92" ht="14.25" customHeight="1" x14ac:dyDescent="0.3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1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</row>
    <row r="347" spans="1:92" ht="14.25" customHeight="1" x14ac:dyDescent="0.3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</row>
    <row r="348" spans="1:92" ht="14.25" customHeight="1" x14ac:dyDescent="0.3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</row>
    <row r="349" spans="1:92" ht="14.25" customHeight="1" x14ac:dyDescent="0.3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1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</row>
    <row r="350" spans="1:92" ht="14.25" customHeight="1" x14ac:dyDescent="0.3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1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</row>
    <row r="351" spans="1:92" ht="14.25" customHeight="1" x14ac:dyDescent="0.3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1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</row>
    <row r="352" spans="1:92" ht="14.25" customHeight="1" x14ac:dyDescent="0.3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1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</row>
    <row r="353" spans="1:92" ht="14.25" customHeight="1" x14ac:dyDescent="0.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1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</row>
    <row r="354" spans="1:92" ht="14.25" customHeight="1" x14ac:dyDescent="0.3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1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</row>
    <row r="355" spans="1:92" ht="14.25" customHeight="1" x14ac:dyDescent="0.3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1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</row>
    <row r="356" spans="1:92" ht="14.25" customHeight="1" x14ac:dyDescent="0.3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1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</row>
    <row r="357" spans="1:92" ht="14.25" customHeight="1" x14ac:dyDescent="0.3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1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</row>
    <row r="358" spans="1:92" ht="14.25" customHeight="1" x14ac:dyDescent="0.3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1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</row>
    <row r="359" spans="1:92" ht="14.25" customHeight="1" x14ac:dyDescent="0.3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1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</row>
    <row r="360" spans="1:92" ht="14.25" customHeight="1" x14ac:dyDescent="0.3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1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</row>
    <row r="361" spans="1:92" ht="14.25" customHeight="1" x14ac:dyDescent="0.3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1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</row>
    <row r="362" spans="1:92" ht="14.25" customHeight="1" x14ac:dyDescent="0.3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1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</row>
    <row r="363" spans="1:92" ht="14.25" customHeight="1" x14ac:dyDescent="0.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1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</row>
    <row r="364" spans="1:92" ht="14.25" customHeight="1" x14ac:dyDescent="0.3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1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</row>
    <row r="365" spans="1:92" ht="14.25" customHeight="1" x14ac:dyDescent="0.3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1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</row>
    <row r="366" spans="1:92" ht="14.25" customHeight="1" x14ac:dyDescent="0.3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1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</row>
    <row r="367" spans="1:92" ht="14.25" customHeight="1" x14ac:dyDescent="0.3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1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</row>
    <row r="368" spans="1:92" ht="14.25" customHeight="1" x14ac:dyDescent="0.3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1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</row>
    <row r="369" spans="1:92" ht="14.25" customHeight="1" x14ac:dyDescent="0.3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1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</row>
    <row r="370" spans="1:92" ht="14.25" customHeight="1" x14ac:dyDescent="0.3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1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</row>
    <row r="371" spans="1:92" ht="14.25" customHeight="1" x14ac:dyDescent="0.3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1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</row>
    <row r="372" spans="1:92" ht="14.25" customHeight="1" x14ac:dyDescent="0.3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1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</row>
    <row r="373" spans="1:92" ht="14.25" customHeight="1" x14ac:dyDescent="0.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1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</row>
    <row r="374" spans="1:92" ht="14.25" customHeight="1" x14ac:dyDescent="0.3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1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</row>
    <row r="375" spans="1:92" ht="14.25" customHeight="1" x14ac:dyDescent="0.3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1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</row>
    <row r="376" spans="1:92" ht="14.25" customHeight="1" x14ac:dyDescent="0.3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1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</row>
    <row r="377" spans="1:92" ht="14.25" customHeight="1" x14ac:dyDescent="0.3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1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</row>
    <row r="378" spans="1:92" ht="14.25" customHeight="1" x14ac:dyDescent="0.3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1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</row>
    <row r="379" spans="1:92" ht="14.25" customHeight="1" x14ac:dyDescent="0.3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1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</row>
    <row r="380" spans="1:92" ht="14.25" customHeight="1" x14ac:dyDescent="0.3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1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</row>
    <row r="381" spans="1:92" ht="14.25" customHeight="1" x14ac:dyDescent="0.3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1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</row>
    <row r="382" spans="1:92" ht="14.25" customHeight="1" x14ac:dyDescent="0.3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1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</row>
    <row r="383" spans="1:92" ht="14.25" customHeight="1" x14ac:dyDescent="0.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1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</row>
    <row r="384" spans="1:92" ht="14.25" customHeight="1" x14ac:dyDescent="0.3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1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</row>
    <row r="385" spans="1:92" ht="14.25" customHeight="1" x14ac:dyDescent="0.3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1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</row>
    <row r="386" spans="1:92" ht="14.25" customHeight="1" x14ac:dyDescent="0.3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1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</row>
    <row r="387" spans="1:92" ht="14.25" customHeight="1" x14ac:dyDescent="0.3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1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</row>
    <row r="388" spans="1:92" ht="14.25" customHeight="1" x14ac:dyDescent="0.3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1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</row>
    <row r="389" spans="1:92" ht="14.25" customHeight="1" x14ac:dyDescent="0.3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1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</row>
    <row r="390" spans="1:92" ht="14.25" customHeight="1" x14ac:dyDescent="0.3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1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</row>
    <row r="391" spans="1:92" ht="14.25" customHeight="1" x14ac:dyDescent="0.3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1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</row>
    <row r="392" spans="1:92" ht="14.25" customHeight="1" x14ac:dyDescent="0.3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1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</row>
    <row r="393" spans="1:92" ht="14.25" customHeight="1" x14ac:dyDescent="0.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1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</row>
    <row r="394" spans="1:92" ht="14.25" customHeight="1" x14ac:dyDescent="0.3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1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</row>
    <row r="395" spans="1:92" ht="14.25" customHeight="1" x14ac:dyDescent="0.3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1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</row>
    <row r="396" spans="1:92" ht="14.25" customHeight="1" x14ac:dyDescent="0.3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1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</row>
    <row r="397" spans="1:92" ht="14.25" customHeight="1" x14ac:dyDescent="0.3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1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</row>
    <row r="398" spans="1:92" ht="14.25" customHeight="1" x14ac:dyDescent="0.3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1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</row>
    <row r="399" spans="1:92" ht="14.25" customHeight="1" x14ac:dyDescent="0.3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1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</row>
    <row r="400" spans="1:92" ht="14.25" customHeight="1" x14ac:dyDescent="0.3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1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</row>
    <row r="401" spans="1:92" ht="14.25" customHeight="1" x14ac:dyDescent="0.3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1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</row>
    <row r="402" spans="1:92" ht="14.25" customHeight="1" x14ac:dyDescent="0.3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1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</row>
    <row r="403" spans="1:92" ht="14.25" customHeight="1" x14ac:dyDescent="0.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1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</row>
    <row r="404" spans="1:92" ht="14.25" customHeight="1" x14ac:dyDescent="0.3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1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</row>
    <row r="405" spans="1:92" ht="14.25" customHeight="1" x14ac:dyDescent="0.3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1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</row>
    <row r="406" spans="1:92" ht="14.25" customHeight="1" x14ac:dyDescent="0.3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1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</row>
    <row r="407" spans="1:92" ht="14.25" customHeight="1" x14ac:dyDescent="0.3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1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</row>
    <row r="408" spans="1:92" ht="14.25" customHeight="1" x14ac:dyDescent="0.3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1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</row>
    <row r="409" spans="1:92" ht="14.25" customHeight="1" x14ac:dyDescent="0.3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1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</row>
    <row r="410" spans="1:92" ht="14.25" customHeight="1" x14ac:dyDescent="0.3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1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</row>
    <row r="411" spans="1:92" ht="14.25" customHeight="1" x14ac:dyDescent="0.3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1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</row>
    <row r="412" spans="1:92" ht="14.25" customHeight="1" x14ac:dyDescent="0.3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1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</row>
    <row r="413" spans="1:92" ht="14.25" customHeight="1" x14ac:dyDescent="0.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1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</row>
    <row r="414" spans="1:92" ht="14.25" customHeight="1" x14ac:dyDescent="0.3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1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</row>
    <row r="415" spans="1:92" ht="14.25" customHeight="1" x14ac:dyDescent="0.3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1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</row>
    <row r="416" spans="1:92" ht="14.25" customHeight="1" x14ac:dyDescent="0.3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1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</row>
    <row r="417" spans="1:92" ht="14.25" customHeight="1" x14ac:dyDescent="0.3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1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</row>
    <row r="418" spans="1:92" ht="14.25" customHeight="1" x14ac:dyDescent="0.3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1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</row>
    <row r="419" spans="1:92" ht="14.25" customHeight="1" x14ac:dyDescent="0.3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1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</row>
    <row r="420" spans="1:92" ht="14.25" customHeight="1" x14ac:dyDescent="0.3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1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</row>
    <row r="421" spans="1:92" ht="14.25" customHeight="1" x14ac:dyDescent="0.3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1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</row>
    <row r="422" spans="1:92" ht="14.25" customHeight="1" x14ac:dyDescent="0.3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1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</row>
    <row r="423" spans="1:92" ht="14.25" customHeight="1" x14ac:dyDescent="0.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1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</row>
    <row r="424" spans="1:92" ht="14.25" customHeight="1" x14ac:dyDescent="0.3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1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</row>
    <row r="425" spans="1:92" ht="14.25" customHeight="1" x14ac:dyDescent="0.3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1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</row>
    <row r="426" spans="1:92" ht="14.25" customHeight="1" x14ac:dyDescent="0.3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1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</row>
    <row r="427" spans="1:92" ht="14.25" customHeight="1" x14ac:dyDescent="0.3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1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</row>
    <row r="428" spans="1:92" ht="14.25" customHeight="1" x14ac:dyDescent="0.3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1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</row>
    <row r="429" spans="1:92" ht="14.25" customHeight="1" x14ac:dyDescent="0.3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1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</row>
    <row r="430" spans="1:92" ht="14.25" customHeight="1" x14ac:dyDescent="0.3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1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</row>
    <row r="431" spans="1:92" ht="14.25" customHeight="1" x14ac:dyDescent="0.3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1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</row>
    <row r="432" spans="1:92" ht="14.25" customHeight="1" x14ac:dyDescent="0.3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1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</row>
    <row r="433" spans="1:92" ht="14.25" customHeight="1" x14ac:dyDescent="0.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1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</row>
    <row r="434" spans="1:92" ht="14.25" customHeight="1" x14ac:dyDescent="0.3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1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</row>
    <row r="435" spans="1:92" ht="14.25" customHeight="1" x14ac:dyDescent="0.3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1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</row>
    <row r="436" spans="1:92" ht="14.25" customHeight="1" x14ac:dyDescent="0.3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1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</row>
    <row r="437" spans="1:92" ht="14.25" customHeight="1" x14ac:dyDescent="0.3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1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</row>
    <row r="438" spans="1:92" ht="14.25" customHeight="1" x14ac:dyDescent="0.3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1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</row>
    <row r="439" spans="1:92" ht="14.25" customHeight="1" x14ac:dyDescent="0.3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1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</row>
    <row r="440" spans="1:92" ht="14.25" customHeight="1" x14ac:dyDescent="0.3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1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</row>
    <row r="441" spans="1:92" ht="14.25" customHeight="1" x14ac:dyDescent="0.3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1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</row>
    <row r="442" spans="1:92" ht="14.25" customHeight="1" x14ac:dyDescent="0.3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1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</row>
    <row r="443" spans="1:92" ht="14.25" customHeight="1" x14ac:dyDescent="0.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1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</row>
    <row r="444" spans="1:92" ht="14.25" customHeight="1" x14ac:dyDescent="0.3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1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</row>
    <row r="445" spans="1:92" ht="14.25" customHeight="1" x14ac:dyDescent="0.3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1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</row>
    <row r="446" spans="1:92" ht="14.25" customHeight="1" x14ac:dyDescent="0.3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1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</row>
    <row r="447" spans="1:92" ht="14.25" customHeight="1" x14ac:dyDescent="0.3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1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</row>
    <row r="448" spans="1:92" ht="14.25" customHeight="1" x14ac:dyDescent="0.3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1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</row>
    <row r="449" spans="1:92" ht="14.25" customHeight="1" x14ac:dyDescent="0.3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1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</row>
    <row r="450" spans="1:92" ht="14.25" customHeight="1" x14ac:dyDescent="0.3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1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</row>
    <row r="451" spans="1:92" ht="14.25" customHeight="1" x14ac:dyDescent="0.3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1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</row>
    <row r="452" spans="1:92" ht="14.25" customHeight="1" x14ac:dyDescent="0.3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1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</row>
    <row r="453" spans="1:92" ht="14.25" customHeight="1" x14ac:dyDescent="0.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1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</row>
    <row r="454" spans="1:92" ht="14.25" customHeight="1" x14ac:dyDescent="0.3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1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</row>
    <row r="455" spans="1:92" ht="14.25" customHeight="1" x14ac:dyDescent="0.3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1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</row>
    <row r="456" spans="1:92" ht="14.25" customHeight="1" x14ac:dyDescent="0.3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1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</row>
    <row r="457" spans="1:92" ht="14.25" customHeight="1" x14ac:dyDescent="0.3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1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</row>
    <row r="458" spans="1:92" ht="14.25" customHeight="1" x14ac:dyDescent="0.3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1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</row>
    <row r="459" spans="1:92" ht="14.25" customHeight="1" x14ac:dyDescent="0.3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1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</row>
    <row r="460" spans="1:92" ht="14.25" customHeight="1" x14ac:dyDescent="0.3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1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</row>
    <row r="461" spans="1:92" ht="14.25" customHeight="1" x14ac:dyDescent="0.3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1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</row>
    <row r="462" spans="1:92" ht="14.25" customHeight="1" x14ac:dyDescent="0.3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1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</row>
    <row r="463" spans="1:92" ht="14.25" customHeight="1" x14ac:dyDescent="0.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1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</row>
    <row r="464" spans="1:92" ht="14.25" customHeight="1" x14ac:dyDescent="0.3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1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</row>
    <row r="465" spans="1:92" ht="14.25" customHeight="1" x14ac:dyDescent="0.3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1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</row>
    <row r="466" spans="1:92" ht="14.25" customHeight="1" x14ac:dyDescent="0.3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1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</row>
    <row r="467" spans="1:92" ht="14.25" customHeight="1" x14ac:dyDescent="0.3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1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</row>
    <row r="468" spans="1:92" ht="14.25" customHeight="1" x14ac:dyDescent="0.3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1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</row>
    <row r="469" spans="1:92" ht="14.25" customHeight="1" x14ac:dyDescent="0.3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1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</row>
    <row r="470" spans="1:92" ht="14.25" customHeight="1" x14ac:dyDescent="0.3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1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</row>
    <row r="471" spans="1:92" ht="14.25" customHeight="1" x14ac:dyDescent="0.3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1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</row>
    <row r="472" spans="1:92" ht="14.25" customHeight="1" x14ac:dyDescent="0.3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1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</row>
    <row r="473" spans="1:92" ht="14.25" customHeight="1" x14ac:dyDescent="0.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1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</row>
    <row r="474" spans="1:92" ht="14.25" customHeight="1" x14ac:dyDescent="0.3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1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</row>
    <row r="475" spans="1:92" ht="14.25" customHeight="1" x14ac:dyDescent="0.3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1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</row>
    <row r="476" spans="1:92" ht="14.25" customHeight="1" x14ac:dyDescent="0.3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1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</row>
    <row r="477" spans="1:92" ht="14.25" customHeight="1" x14ac:dyDescent="0.3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1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</row>
    <row r="478" spans="1:92" ht="14.25" customHeight="1" x14ac:dyDescent="0.3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1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</row>
    <row r="479" spans="1:92" ht="14.25" customHeight="1" x14ac:dyDescent="0.3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1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</row>
    <row r="480" spans="1:92" ht="14.25" customHeight="1" x14ac:dyDescent="0.3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1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</row>
    <row r="481" spans="1:92" ht="14.25" customHeight="1" x14ac:dyDescent="0.3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1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</row>
    <row r="482" spans="1:92" ht="14.25" customHeight="1" x14ac:dyDescent="0.3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1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</row>
    <row r="483" spans="1:92" ht="14.25" customHeight="1" x14ac:dyDescent="0.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1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</row>
    <row r="484" spans="1:92" ht="14.25" customHeight="1" x14ac:dyDescent="0.3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1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</row>
    <row r="485" spans="1:92" ht="14.25" customHeight="1" x14ac:dyDescent="0.3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1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</row>
    <row r="486" spans="1:92" ht="14.25" customHeight="1" x14ac:dyDescent="0.3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1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</row>
    <row r="487" spans="1:92" ht="14.25" customHeight="1" x14ac:dyDescent="0.3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1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</row>
    <row r="488" spans="1:92" ht="14.25" customHeight="1" x14ac:dyDescent="0.3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1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</row>
    <row r="489" spans="1:92" ht="14.25" customHeight="1" x14ac:dyDescent="0.3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1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</row>
    <row r="490" spans="1:92" ht="14.25" customHeight="1" x14ac:dyDescent="0.3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1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</row>
    <row r="491" spans="1:92" ht="14.25" customHeight="1" x14ac:dyDescent="0.3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1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</row>
    <row r="492" spans="1:92" ht="14.25" customHeight="1" x14ac:dyDescent="0.3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1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</row>
    <row r="493" spans="1:92" ht="14.25" customHeight="1" x14ac:dyDescent="0.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1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</row>
    <row r="494" spans="1:92" ht="14.25" customHeight="1" x14ac:dyDescent="0.3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1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</row>
    <row r="495" spans="1:92" ht="14.25" customHeight="1" x14ac:dyDescent="0.3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1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</row>
    <row r="496" spans="1:92" ht="14.25" customHeight="1" x14ac:dyDescent="0.3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1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</row>
    <row r="497" spans="1:92" ht="14.25" customHeight="1" x14ac:dyDescent="0.3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1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</row>
    <row r="498" spans="1:92" ht="14.25" customHeight="1" x14ac:dyDescent="0.3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1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</row>
    <row r="499" spans="1:92" ht="14.25" customHeight="1" x14ac:dyDescent="0.3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1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</row>
    <row r="500" spans="1:92" ht="14.25" customHeight="1" x14ac:dyDescent="0.3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1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</row>
    <row r="501" spans="1:92" ht="14.25" customHeight="1" x14ac:dyDescent="0.3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1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</row>
    <row r="502" spans="1:92" ht="14.25" customHeight="1" x14ac:dyDescent="0.3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1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</row>
    <row r="503" spans="1:92" ht="14.25" customHeight="1" x14ac:dyDescent="0.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1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</row>
    <row r="504" spans="1:92" ht="14.25" customHeight="1" x14ac:dyDescent="0.3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1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</row>
    <row r="505" spans="1:92" ht="14.25" customHeight="1" x14ac:dyDescent="0.3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1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</row>
    <row r="506" spans="1:92" ht="14.25" customHeight="1" x14ac:dyDescent="0.3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1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</row>
    <row r="507" spans="1:92" ht="14.25" customHeight="1" x14ac:dyDescent="0.3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1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</row>
    <row r="508" spans="1:92" ht="14.25" customHeight="1" x14ac:dyDescent="0.3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1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</row>
    <row r="509" spans="1:92" ht="14.25" customHeight="1" x14ac:dyDescent="0.3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1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</row>
    <row r="510" spans="1:92" ht="14.25" customHeight="1" x14ac:dyDescent="0.3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1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</row>
    <row r="511" spans="1:92" ht="14.25" customHeight="1" x14ac:dyDescent="0.3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1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</row>
    <row r="512" spans="1:92" ht="14.25" customHeight="1" x14ac:dyDescent="0.3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1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</row>
    <row r="513" spans="1:92" ht="14.25" customHeight="1" x14ac:dyDescent="0.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1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</row>
    <row r="514" spans="1:92" ht="14.25" customHeight="1" x14ac:dyDescent="0.3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1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</row>
    <row r="515" spans="1:92" ht="14.25" customHeight="1" x14ac:dyDescent="0.3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1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</row>
    <row r="516" spans="1:92" ht="14.25" customHeight="1" x14ac:dyDescent="0.3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1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</row>
    <row r="517" spans="1:92" ht="14.25" customHeight="1" x14ac:dyDescent="0.3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1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</row>
    <row r="518" spans="1:92" ht="14.25" customHeight="1" x14ac:dyDescent="0.3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1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</row>
    <row r="519" spans="1:92" ht="14.25" customHeight="1" x14ac:dyDescent="0.3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1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</row>
    <row r="520" spans="1:92" ht="14.25" customHeight="1" x14ac:dyDescent="0.3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1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</row>
    <row r="521" spans="1:92" ht="14.25" customHeight="1" x14ac:dyDescent="0.3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1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</row>
    <row r="522" spans="1:92" ht="14.25" customHeight="1" x14ac:dyDescent="0.3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1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</row>
    <row r="523" spans="1:92" ht="14.25" customHeight="1" x14ac:dyDescent="0.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1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</row>
    <row r="524" spans="1:92" ht="14.25" customHeight="1" x14ac:dyDescent="0.3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1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</row>
    <row r="525" spans="1:92" ht="14.25" customHeight="1" x14ac:dyDescent="0.3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1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</row>
    <row r="526" spans="1:92" ht="14.25" customHeight="1" x14ac:dyDescent="0.3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1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</row>
    <row r="527" spans="1:92" ht="14.25" customHeight="1" x14ac:dyDescent="0.3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1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</row>
    <row r="528" spans="1:92" ht="14.25" customHeight="1" x14ac:dyDescent="0.3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1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</row>
    <row r="529" spans="1:92" ht="14.25" customHeight="1" x14ac:dyDescent="0.3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1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</row>
    <row r="530" spans="1:92" ht="14.25" customHeight="1" x14ac:dyDescent="0.3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1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</row>
    <row r="531" spans="1:92" ht="14.25" customHeight="1" x14ac:dyDescent="0.3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1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</row>
    <row r="532" spans="1:92" ht="14.25" customHeight="1" x14ac:dyDescent="0.3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1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</row>
    <row r="533" spans="1:92" ht="14.25" customHeight="1" x14ac:dyDescent="0.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1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</row>
    <row r="534" spans="1:92" ht="14.25" customHeight="1" x14ac:dyDescent="0.3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1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</row>
    <row r="535" spans="1:92" ht="14.25" customHeight="1" x14ac:dyDescent="0.3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1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</row>
    <row r="536" spans="1:92" ht="14.25" customHeight="1" x14ac:dyDescent="0.3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1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</row>
    <row r="537" spans="1:92" ht="14.25" customHeight="1" x14ac:dyDescent="0.3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1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</row>
    <row r="538" spans="1:92" ht="14.25" customHeight="1" x14ac:dyDescent="0.3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1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</row>
    <row r="539" spans="1:92" ht="14.25" customHeight="1" x14ac:dyDescent="0.3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1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</row>
    <row r="540" spans="1:92" ht="14.25" customHeight="1" x14ac:dyDescent="0.3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1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</row>
    <row r="541" spans="1:92" ht="14.25" customHeight="1" x14ac:dyDescent="0.3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1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</row>
    <row r="542" spans="1:92" ht="14.25" customHeight="1" x14ac:dyDescent="0.3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1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</row>
    <row r="543" spans="1:92" ht="14.25" customHeight="1" x14ac:dyDescent="0.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1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</row>
    <row r="544" spans="1:92" ht="14.25" customHeight="1" x14ac:dyDescent="0.3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1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</row>
    <row r="545" spans="1:92" ht="14.25" customHeight="1" x14ac:dyDescent="0.3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1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</row>
    <row r="546" spans="1:92" ht="14.25" customHeight="1" x14ac:dyDescent="0.3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1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</row>
    <row r="547" spans="1:92" ht="14.25" customHeight="1" x14ac:dyDescent="0.3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1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</row>
    <row r="548" spans="1:92" ht="14.25" customHeight="1" x14ac:dyDescent="0.3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1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</row>
    <row r="549" spans="1:92" ht="14.25" customHeight="1" x14ac:dyDescent="0.3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1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</row>
    <row r="550" spans="1:92" ht="14.25" customHeight="1" x14ac:dyDescent="0.3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1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</row>
    <row r="551" spans="1:92" ht="14.25" customHeight="1" x14ac:dyDescent="0.3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1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</row>
    <row r="552" spans="1:92" ht="14.25" customHeight="1" x14ac:dyDescent="0.3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1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</row>
    <row r="553" spans="1:92" ht="14.25" customHeight="1" x14ac:dyDescent="0.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1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</row>
    <row r="554" spans="1:92" ht="14.25" customHeight="1" x14ac:dyDescent="0.3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1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</row>
    <row r="555" spans="1:92" ht="14.25" customHeight="1" x14ac:dyDescent="0.3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1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</row>
    <row r="556" spans="1:92" ht="14.25" customHeight="1" x14ac:dyDescent="0.3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1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</row>
    <row r="557" spans="1:92" ht="14.25" customHeight="1" x14ac:dyDescent="0.3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1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</row>
    <row r="558" spans="1:92" ht="14.25" customHeight="1" x14ac:dyDescent="0.3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1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</row>
    <row r="559" spans="1:92" ht="14.25" customHeight="1" x14ac:dyDescent="0.3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1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</row>
    <row r="560" spans="1:92" ht="14.25" customHeight="1" x14ac:dyDescent="0.3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1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</row>
    <row r="561" spans="1:92" ht="14.25" customHeight="1" x14ac:dyDescent="0.3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1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</row>
    <row r="562" spans="1:92" ht="14.25" customHeight="1" x14ac:dyDescent="0.3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1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</row>
    <row r="563" spans="1:92" ht="14.25" customHeight="1" x14ac:dyDescent="0.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1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</row>
    <row r="564" spans="1:92" ht="14.25" customHeight="1" x14ac:dyDescent="0.3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1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</row>
    <row r="565" spans="1:92" ht="14.25" customHeight="1" x14ac:dyDescent="0.3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1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</row>
    <row r="566" spans="1:92" ht="14.25" customHeight="1" x14ac:dyDescent="0.3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1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</row>
    <row r="567" spans="1:92" ht="14.25" customHeight="1" x14ac:dyDescent="0.3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1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</row>
    <row r="568" spans="1:92" ht="14.25" customHeight="1" x14ac:dyDescent="0.3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1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</row>
    <row r="569" spans="1:92" ht="14.25" customHeight="1" x14ac:dyDescent="0.3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1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</row>
    <row r="570" spans="1:92" ht="14.25" customHeight="1" x14ac:dyDescent="0.3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1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</row>
    <row r="571" spans="1:92" ht="14.25" customHeight="1" x14ac:dyDescent="0.3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1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</row>
    <row r="572" spans="1:92" ht="14.25" customHeight="1" x14ac:dyDescent="0.3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1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</row>
    <row r="573" spans="1:92" ht="14.25" customHeight="1" x14ac:dyDescent="0.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1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</row>
    <row r="574" spans="1:92" ht="14.25" customHeight="1" x14ac:dyDescent="0.3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1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</row>
    <row r="575" spans="1:92" ht="14.25" customHeight="1" x14ac:dyDescent="0.3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1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</row>
    <row r="576" spans="1:92" ht="14.25" customHeight="1" x14ac:dyDescent="0.3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1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</row>
    <row r="577" spans="1:92" ht="14.25" customHeight="1" x14ac:dyDescent="0.3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1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</row>
    <row r="578" spans="1:92" ht="14.25" customHeight="1" x14ac:dyDescent="0.3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1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</row>
    <row r="579" spans="1:92" ht="14.25" customHeight="1" x14ac:dyDescent="0.3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1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</row>
    <row r="580" spans="1:92" ht="14.25" customHeight="1" x14ac:dyDescent="0.3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1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</row>
    <row r="581" spans="1:92" ht="14.25" customHeight="1" x14ac:dyDescent="0.3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1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</row>
    <row r="582" spans="1:92" ht="14.25" customHeight="1" x14ac:dyDescent="0.3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1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</row>
    <row r="583" spans="1:92" ht="14.25" customHeight="1" x14ac:dyDescent="0.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1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</row>
    <row r="584" spans="1:92" ht="14.25" customHeight="1" x14ac:dyDescent="0.3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1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</row>
    <row r="585" spans="1:92" ht="14.25" customHeight="1" x14ac:dyDescent="0.3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1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</row>
    <row r="586" spans="1:92" ht="14.25" customHeight="1" x14ac:dyDescent="0.3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1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</row>
    <row r="587" spans="1:92" ht="14.25" customHeight="1" x14ac:dyDescent="0.3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1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</row>
    <row r="588" spans="1:92" ht="14.25" customHeight="1" x14ac:dyDescent="0.3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1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</row>
    <row r="589" spans="1:92" ht="14.25" customHeight="1" x14ac:dyDescent="0.3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1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</row>
    <row r="590" spans="1:92" ht="14.25" customHeight="1" x14ac:dyDescent="0.3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1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</row>
    <row r="591" spans="1:92" ht="14.25" customHeight="1" x14ac:dyDescent="0.3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1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</row>
    <row r="592" spans="1:92" ht="14.25" customHeight="1" x14ac:dyDescent="0.3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1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</row>
    <row r="593" spans="1:92" ht="14.25" customHeight="1" x14ac:dyDescent="0.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1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</row>
    <row r="594" spans="1:92" ht="14.25" customHeight="1" x14ac:dyDescent="0.3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1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</row>
    <row r="595" spans="1:92" ht="14.25" customHeight="1" x14ac:dyDescent="0.3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1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</row>
    <row r="596" spans="1:92" ht="14.25" customHeight="1" x14ac:dyDescent="0.3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1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</row>
    <row r="597" spans="1:92" ht="14.25" customHeight="1" x14ac:dyDescent="0.3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1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</row>
    <row r="598" spans="1:92" ht="14.25" customHeight="1" x14ac:dyDescent="0.3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1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</row>
    <row r="599" spans="1:92" ht="14.25" customHeight="1" x14ac:dyDescent="0.3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1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</row>
    <row r="600" spans="1:92" ht="14.25" customHeight="1" x14ac:dyDescent="0.3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1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</row>
    <row r="601" spans="1:92" ht="14.25" customHeight="1" x14ac:dyDescent="0.3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1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</row>
    <row r="602" spans="1:92" ht="14.25" customHeight="1" x14ac:dyDescent="0.3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1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</row>
    <row r="603" spans="1:92" ht="14.25" customHeight="1" x14ac:dyDescent="0.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1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</row>
    <row r="604" spans="1:92" ht="14.25" customHeight="1" x14ac:dyDescent="0.3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1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</row>
    <row r="605" spans="1:92" ht="14.25" customHeight="1" x14ac:dyDescent="0.3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1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</row>
    <row r="606" spans="1:92" ht="14.25" customHeight="1" x14ac:dyDescent="0.3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1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</row>
    <row r="607" spans="1:92" ht="14.25" customHeight="1" x14ac:dyDescent="0.3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1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</row>
    <row r="608" spans="1:92" ht="14.25" customHeight="1" x14ac:dyDescent="0.3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1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</row>
    <row r="609" spans="1:92" ht="14.25" customHeight="1" x14ac:dyDescent="0.3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1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</row>
    <row r="610" spans="1:92" ht="14.25" customHeight="1" x14ac:dyDescent="0.3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1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</row>
    <row r="611" spans="1:92" ht="14.25" customHeight="1" x14ac:dyDescent="0.3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1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</row>
    <row r="612" spans="1:92" ht="14.25" customHeight="1" x14ac:dyDescent="0.3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1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</row>
    <row r="613" spans="1:92" ht="14.25" customHeight="1" x14ac:dyDescent="0.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1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</row>
    <row r="614" spans="1:92" ht="14.25" customHeight="1" x14ac:dyDescent="0.3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1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</row>
    <row r="615" spans="1:92" ht="14.25" customHeight="1" x14ac:dyDescent="0.3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1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</row>
    <row r="616" spans="1:92" ht="14.25" customHeight="1" x14ac:dyDescent="0.3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1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</row>
    <row r="617" spans="1:92" ht="14.25" customHeight="1" x14ac:dyDescent="0.3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1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</row>
    <row r="618" spans="1:92" ht="14.25" customHeight="1" x14ac:dyDescent="0.3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1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</row>
    <row r="619" spans="1:92" ht="14.25" customHeight="1" x14ac:dyDescent="0.3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1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</row>
    <row r="620" spans="1:92" ht="14.25" customHeight="1" x14ac:dyDescent="0.3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1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</row>
    <row r="621" spans="1:92" ht="14.25" customHeight="1" x14ac:dyDescent="0.3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1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</row>
    <row r="622" spans="1:92" ht="14.25" customHeight="1" x14ac:dyDescent="0.3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1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</row>
    <row r="623" spans="1:92" ht="14.25" customHeight="1" x14ac:dyDescent="0.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1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</row>
    <row r="624" spans="1:92" ht="14.25" customHeight="1" x14ac:dyDescent="0.3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1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</row>
    <row r="625" spans="1:92" ht="14.25" customHeight="1" x14ac:dyDescent="0.3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1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</row>
    <row r="626" spans="1:92" ht="14.25" customHeight="1" x14ac:dyDescent="0.3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1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</row>
    <row r="627" spans="1:92" ht="14.25" customHeight="1" x14ac:dyDescent="0.3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1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</row>
    <row r="628" spans="1:92" ht="14.25" customHeight="1" x14ac:dyDescent="0.3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1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</row>
    <row r="629" spans="1:92" ht="14.25" customHeight="1" x14ac:dyDescent="0.3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1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</row>
    <row r="630" spans="1:92" ht="14.25" customHeight="1" x14ac:dyDescent="0.3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1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</row>
    <row r="631" spans="1:92" ht="14.25" customHeight="1" x14ac:dyDescent="0.3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1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</row>
    <row r="632" spans="1:92" ht="14.25" customHeight="1" x14ac:dyDescent="0.3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1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</row>
    <row r="633" spans="1:92" ht="14.25" customHeight="1" x14ac:dyDescent="0.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1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</row>
    <row r="634" spans="1:92" ht="14.25" customHeight="1" x14ac:dyDescent="0.3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1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</row>
    <row r="635" spans="1:92" ht="14.25" customHeight="1" x14ac:dyDescent="0.3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1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</row>
    <row r="636" spans="1:92" ht="14.25" customHeight="1" x14ac:dyDescent="0.3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1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</row>
    <row r="637" spans="1:92" ht="14.25" customHeight="1" x14ac:dyDescent="0.3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1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</row>
    <row r="638" spans="1:92" ht="14.25" customHeight="1" x14ac:dyDescent="0.3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1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</row>
    <row r="639" spans="1:92" ht="14.25" customHeight="1" x14ac:dyDescent="0.3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1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</row>
    <row r="640" spans="1:92" ht="14.25" customHeight="1" x14ac:dyDescent="0.3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1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</row>
    <row r="641" spans="1:92" ht="14.25" customHeight="1" x14ac:dyDescent="0.3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1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</row>
    <row r="642" spans="1:92" ht="14.25" customHeight="1" x14ac:dyDescent="0.3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1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</row>
    <row r="643" spans="1:92" ht="14.25" customHeight="1" x14ac:dyDescent="0.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1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</row>
    <row r="644" spans="1:92" ht="14.25" customHeight="1" x14ac:dyDescent="0.3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1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</row>
    <row r="645" spans="1:92" ht="14.25" customHeight="1" x14ac:dyDescent="0.3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1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</row>
    <row r="646" spans="1:92" ht="14.25" customHeight="1" x14ac:dyDescent="0.3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1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</row>
    <row r="647" spans="1:92" ht="14.25" customHeight="1" x14ac:dyDescent="0.3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1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</row>
    <row r="648" spans="1:92" ht="14.25" customHeight="1" x14ac:dyDescent="0.3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1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</row>
    <row r="649" spans="1:92" ht="14.25" customHeight="1" x14ac:dyDescent="0.3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1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</row>
    <row r="650" spans="1:92" ht="14.25" customHeight="1" x14ac:dyDescent="0.3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1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</row>
    <row r="651" spans="1:92" ht="14.25" customHeight="1" x14ac:dyDescent="0.3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1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</row>
    <row r="652" spans="1:92" ht="14.25" customHeight="1" x14ac:dyDescent="0.3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1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</row>
    <row r="653" spans="1:92" ht="14.25" customHeight="1" x14ac:dyDescent="0.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1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</row>
    <row r="654" spans="1:92" ht="14.25" customHeight="1" x14ac:dyDescent="0.3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1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</row>
    <row r="655" spans="1:92" ht="14.25" customHeight="1" x14ac:dyDescent="0.3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1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</row>
    <row r="656" spans="1:92" ht="14.25" customHeight="1" x14ac:dyDescent="0.3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1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</row>
    <row r="657" spans="1:92" ht="14.25" customHeight="1" x14ac:dyDescent="0.3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1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</row>
    <row r="658" spans="1:92" ht="14.25" customHeight="1" x14ac:dyDescent="0.3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1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</row>
    <row r="659" spans="1:92" ht="14.25" customHeight="1" x14ac:dyDescent="0.3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1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</row>
    <row r="660" spans="1:92" ht="14.25" customHeight="1" x14ac:dyDescent="0.3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1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</row>
    <row r="661" spans="1:92" ht="14.25" customHeight="1" x14ac:dyDescent="0.3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1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</row>
    <row r="662" spans="1:92" ht="14.25" customHeight="1" x14ac:dyDescent="0.3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1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</row>
    <row r="663" spans="1:92" ht="14.25" customHeight="1" x14ac:dyDescent="0.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1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</row>
    <row r="664" spans="1:92" ht="14.25" customHeight="1" x14ac:dyDescent="0.3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1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</row>
    <row r="665" spans="1:92" ht="14.25" customHeight="1" x14ac:dyDescent="0.3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1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</row>
    <row r="666" spans="1:92" ht="14.25" customHeight="1" x14ac:dyDescent="0.3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1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</row>
    <row r="667" spans="1:92" ht="14.25" customHeight="1" x14ac:dyDescent="0.3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1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</row>
    <row r="668" spans="1:92" ht="14.25" customHeight="1" x14ac:dyDescent="0.3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1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</row>
    <row r="669" spans="1:92" ht="14.25" customHeight="1" x14ac:dyDescent="0.3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1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</row>
    <row r="670" spans="1:92" ht="14.25" customHeight="1" x14ac:dyDescent="0.3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1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</row>
    <row r="671" spans="1:92" ht="14.25" customHeight="1" x14ac:dyDescent="0.3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1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</row>
    <row r="672" spans="1:92" ht="14.25" customHeight="1" x14ac:dyDescent="0.3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1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</row>
    <row r="673" spans="1:92" ht="14.25" customHeight="1" x14ac:dyDescent="0.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1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</row>
    <row r="674" spans="1:92" ht="14.25" customHeight="1" x14ac:dyDescent="0.3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1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</row>
    <row r="675" spans="1:92" ht="14.25" customHeight="1" x14ac:dyDescent="0.3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1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</row>
    <row r="676" spans="1:92" ht="14.25" customHeight="1" x14ac:dyDescent="0.3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1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</row>
    <row r="677" spans="1:92" ht="14.25" customHeight="1" x14ac:dyDescent="0.3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1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</row>
    <row r="678" spans="1:92" ht="14.25" customHeight="1" x14ac:dyDescent="0.3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1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</row>
    <row r="679" spans="1:92" ht="14.25" customHeight="1" x14ac:dyDescent="0.3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1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</row>
    <row r="680" spans="1:92" ht="14.25" customHeight="1" x14ac:dyDescent="0.3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1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</row>
    <row r="681" spans="1:92" ht="14.25" customHeight="1" x14ac:dyDescent="0.3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1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</row>
    <row r="682" spans="1:92" ht="14.25" customHeight="1" x14ac:dyDescent="0.3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1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</row>
    <row r="683" spans="1:92" ht="14.25" customHeight="1" x14ac:dyDescent="0.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1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</row>
    <row r="684" spans="1:92" ht="14.25" customHeight="1" x14ac:dyDescent="0.3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1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</row>
    <row r="685" spans="1:92" ht="14.25" customHeight="1" x14ac:dyDescent="0.3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1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</row>
    <row r="686" spans="1:92" ht="14.25" customHeight="1" x14ac:dyDescent="0.3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1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</row>
    <row r="687" spans="1:92" ht="14.25" customHeight="1" x14ac:dyDescent="0.3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1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</row>
    <row r="688" spans="1:92" ht="14.25" customHeight="1" x14ac:dyDescent="0.3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1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</row>
    <row r="689" spans="1:92" ht="14.25" customHeight="1" x14ac:dyDescent="0.3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1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</row>
    <row r="690" spans="1:92" ht="14.25" customHeight="1" x14ac:dyDescent="0.3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1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</row>
    <row r="691" spans="1:92" ht="14.25" customHeight="1" x14ac:dyDescent="0.3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1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</row>
    <row r="692" spans="1:92" ht="14.25" customHeight="1" x14ac:dyDescent="0.3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1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</row>
    <row r="693" spans="1:92" ht="14.25" customHeight="1" x14ac:dyDescent="0.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1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</row>
    <row r="694" spans="1:92" ht="14.25" customHeight="1" x14ac:dyDescent="0.3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1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</row>
    <row r="695" spans="1:92" ht="14.25" customHeight="1" x14ac:dyDescent="0.3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1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</row>
    <row r="696" spans="1:92" ht="14.25" customHeight="1" x14ac:dyDescent="0.3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1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</row>
    <row r="697" spans="1:92" ht="14.25" customHeight="1" x14ac:dyDescent="0.3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1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</row>
    <row r="698" spans="1:92" ht="14.25" customHeight="1" x14ac:dyDescent="0.3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1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</row>
    <row r="699" spans="1:92" ht="14.25" customHeight="1" x14ac:dyDescent="0.3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1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</row>
    <row r="700" spans="1:92" ht="14.25" customHeight="1" x14ac:dyDescent="0.3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1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</row>
    <row r="701" spans="1:92" ht="14.25" customHeight="1" x14ac:dyDescent="0.3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1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</row>
    <row r="702" spans="1:92" ht="14.25" customHeight="1" x14ac:dyDescent="0.3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1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</row>
    <row r="703" spans="1:92" ht="14.25" customHeight="1" x14ac:dyDescent="0.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1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</row>
    <row r="704" spans="1:92" ht="14.25" customHeight="1" x14ac:dyDescent="0.3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1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</row>
    <row r="705" spans="1:92" ht="14.25" customHeight="1" x14ac:dyDescent="0.3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1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</row>
    <row r="706" spans="1:92" ht="14.25" customHeight="1" x14ac:dyDescent="0.3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1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</row>
    <row r="707" spans="1:92" ht="14.25" customHeight="1" x14ac:dyDescent="0.3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1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</row>
    <row r="708" spans="1:92" ht="14.25" customHeight="1" x14ac:dyDescent="0.3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1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</row>
    <row r="709" spans="1:92" ht="14.25" customHeight="1" x14ac:dyDescent="0.3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1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</row>
    <row r="710" spans="1:92" ht="14.25" customHeight="1" x14ac:dyDescent="0.3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1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</row>
    <row r="711" spans="1:92" ht="14.25" customHeight="1" x14ac:dyDescent="0.3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1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</row>
    <row r="712" spans="1:92" ht="14.25" customHeight="1" x14ac:dyDescent="0.3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1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</row>
    <row r="713" spans="1:92" ht="14.25" customHeight="1" x14ac:dyDescent="0.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1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</row>
    <row r="714" spans="1:92" ht="14.25" customHeight="1" x14ac:dyDescent="0.3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1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</row>
    <row r="715" spans="1:92" ht="14.25" customHeight="1" x14ac:dyDescent="0.3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1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</row>
    <row r="716" spans="1:92" ht="14.25" customHeight="1" x14ac:dyDescent="0.3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1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</row>
    <row r="717" spans="1:92" ht="14.25" customHeight="1" x14ac:dyDescent="0.3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1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</row>
    <row r="718" spans="1:92" ht="14.25" customHeight="1" x14ac:dyDescent="0.3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1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</row>
    <row r="719" spans="1:92" ht="14.25" customHeight="1" x14ac:dyDescent="0.3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1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</row>
    <row r="720" spans="1:92" ht="14.25" customHeight="1" x14ac:dyDescent="0.3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1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</row>
    <row r="721" spans="1:92" ht="14.25" customHeight="1" x14ac:dyDescent="0.3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1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</row>
    <row r="722" spans="1:92" ht="14.25" customHeight="1" x14ac:dyDescent="0.3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1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</row>
    <row r="723" spans="1:92" ht="14.25" customHeight="1" x14ac:dyDescent="0.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1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</row>
    <row r="724" spans="1:92" ht="14.25" customHeight="1" x14ac:dyDescent="0.3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1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</row>
    <row r="725" spans="1:92" ht="14.25" customHeight="1" x14ac:dyDescent="0.3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1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</row>
    <row r="726" spans="1:92" ht="14.25" customHeight="1" x14ac:dyDescent="0.3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1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</row>
    <row r="727" spans="1:92" ht="14.25" customHeight="1" x14ac:dyDescent="0.3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1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</row>
    <row r="728" spans="1:92" ht="14.25" customHeight="1" x14ac:dyDescent="0.3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1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</row>
    <row r="729" spans="1:92" ht="14.25" customHeight="1" x14ac:dyDescent="0.3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1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</row>
    <row r="730" spans="1:92" ht="14.25" customHeight="1" x14ac:dyDescent="0.3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1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</row>
    <row r="731" spans="1:92" ht="14.25" customHeight="1" x14ac:dyDescent="0.3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1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</row>
    <row r="732" spans="1:92" ht="14.25" customHeight="1" x14ac:dyDescent="0.3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1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</row>
    <row r="733" spans="1:92" ht="14.25" customHeight="1" x14ac:dyDescent="0.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1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</row>
    <row r="734" spans="1:92" ht="14.25" customHeight="1" x14ac:dyDescent="0.3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1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</row>
    <row r="735" spans="1:92" ht="14.25" customHeight="1" x14ac:dyDescent="0.3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1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</row>
    <row r="736" spans="1:92" ht="14.25" customHeight="1" x14ac:dyDescent="0.3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1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</row>
    <row r="737" spans="1:92" ht="14.25" customHeight="1" x14ac:dyDescent="0.3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1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</row>
    <row r="738" spans="1:92" ht="14.25" customHeight="1" x14ac:dyDescent="0.3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1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</row>
    <row r="739" spans="1:92" ht="14.25" customHeight="1" x14ac:dyDescent="0.3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1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</row>
    <row r="740" spans="1:92" ht="14.25" customHeight="1" x14ac:dyDescent="0.3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1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</row>
    <row r="741" spans="1:92" ht="14.25" customHeight="1" x14ac:dyDescent="0.3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1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</row>
    <row r="742" spans="1:92" ht="14.25" customHeight="1" x14ac:dyDescent="0.3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1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</row>
    <row r="743" spans="1:92" ht="14.25" customHeight="1" x14ac:dyDescent="0.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1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</row>
    <row r="744" spans="1:92" ht="14.25" customHeight="1" x14ac:dyDescent="0.3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1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</row>
    <row r="745" spans="1:92" ht="14.25" customHeight="1" x14ac:dyDescent="0.3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1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</row>
    <row r="746" spans="1:92" ht="14.25" customHeight="1" x14ac:dyDescent="0.3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1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</row>
    <row r="747" spans="1:92" ht="14.25" customHeight="1" x14ac:dyDescent="0.3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1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</row>
    <row r="748" spans="1:92" ht="14.25" customHeight="1" x14ac:dyDescent="0.3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1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</row>
    <row r="749" spans="1:92" ht="14.25" customHeight="1" x14ac:dyDescent="0.3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1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</row>
    <row r="750" spans="1:92" ht="14.25" customHeight="1" x14ac:dyDescent="0.3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1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</row>
    <row r="751" spans="1:92" ht="14.25" customHeight="1" x14ac:dyDescent="0.3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1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</row>
    <row r="752" spans="1:92" ht="14.25" customHeight="1" x14ac:dyDescent="0.3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1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</row>
    <row r="753" spans="1:92" ht="14.25" customHeight="1" x14ac:dyDescent="0.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1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</row>
    <row r="754" spans="1:92" ht="14.25" customHeight="1" x14ac:dyDescent="0.3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1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</row>
    <row r="755" spans="1:92" ht="14.25" customHeight="1" x14ac:dyDescent="0.3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1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</row>
    <row r="756" spans="1:92" ht="14.25" customHeight="1" x14ac:dyDescent="0.3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1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</row>
    <row r="757" spans="1:92" ht="14.25" customHeight="1" x14ac:dyDescent="0.3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1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</row>
    <row r="758" spans="1:92" ht="14.25" customHeight="1" x14ac:dyDescent="0.3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1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</row>
    <row r="759" spans="1:92" ht="14.25" customHeight="1" x14ac:dyDescent="0.3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1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</row>
    <row r="760" spans="1:92" ht="14.25" customHeight="1" x14ac:dyDescent="0.3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1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</row>
    <row r="761" spans="1:92" ht="14.25" customHeight="1" x14ac:dyDescent="0.3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1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</row>
    <row r="762" spans="1:92" ht="14.25" customHeight="1" x14ac:dyDescent="0.3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1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</row>
    <row r="763" spans="1:92" ht="14.25" customHeight="1" x14ac:dyDescent="0.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1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</row>
    <row r="764" spans="1:92" ht="14.25" customHeight="1" x14ac:dyDescent="0.3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1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</row>
    <row r="765" spans="1:92" ht="14.25" customHeight="1" x14ac:dyDescent="0.3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1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</row>
    <row r="766" spans="1:92" ht="14.25" customHeight="1" x14ac:dyDescent="0.3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1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</row>
    <row r="767" spans="1:92" ht="14.25" customHeight="1" x14ac:dyDescent="0.3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1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</row>
    <row r="768" spans="1:92" ht="14.25" customHeight="1" x14ac:dyDescent="0.3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1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</row>
    <row r="769" spans="1:92" ht="14.25" customHeight="1" x14ac:dyDescent="0.3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1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</row>
    <row r="770" spans="1:92" ht="14.25" customHeight="1" x14ac:dyDescent="0.3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1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</row>
    <row r="771" spans="1:92" ht="14.25" customHeight="1" x14ac:dyDescent="0.3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1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</row>
    <row r="772" spans="1:92" ht="14.25" customHeight="1" x14ac:dyDescent="0.3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1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</row>
    <row r="773" spans="1:92" ht="14.25" customHeight="1" x14ac:dyDescent="0.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1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</row>
    <row r="774" spans="1:92" ht="14.25" customHeight="1" x14ac:dyDescent="0.3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1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</row>
    <row r="775" spans="1:92" ht="14.25" customHeight="1" x14ac:dyDescent="0.3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1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</row>
    <row r="776" spans="1:92" ht="14.25" customHeight="1" x14ac:dyDescent="0.3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1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</row>
    <row r="777" spans="1:92" ht="14.25" customHeight="1" x14ac:dyDescent="0.3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1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</row>
    <row r="778" spans="1:92" ht="14.25" customHeight="1" x14ac:dyDescent="0.3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1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</row>
    <row r="779" spans="1:92" ht="14.25" customHeight="1" x14ac:dyDescent="0.3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1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</row>
    <row r="780" spans="1:92" ht="14.25" customHeight="1" x14ac:dyDescent="0.3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1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</row>
    <row r="781" spans="1:92" ht="14.25" customHeight="1" x14ac:dyDescent="0.3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1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</row>
    <row r="782" spans="1:92" ht="14.25" customHeight="1" x14ac:dyDescent="0.3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1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</row>
    <row r="783" spans="1:92" ht="14.25" customHeight="1" x14ac:dyDescent="0.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1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</row>
    <row r="784" spans="1:92" ht="14.25" customHeight="1" x14ac:dyDescent="0.3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1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</row>
    <row r="785" spans="1:92" ht="14.25" customHeight="1" x14ac:dyDescent="0.3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1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</row>
    <row r="786" spans="1:92" ht="14.25" customHeight="1" x14ac:dyDescent="0.3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1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</row>
    <row r="787" spans="1:92" ht="14.25" customHeight="1" x14ac:dyDescent="0.3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1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</row>
    <row r="788" spans="1:92" ht="14.25" customHeight="1" x14ac:dyDescent="0.3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1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</row>
    <row r="789" spans="1:92" ht="14.25" customHeight="1" x14ac:dyDescent="0.3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1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</row>
    <row r="790" spans="1:92" ht="14.25" customHeight="1" x14ac:dyDescent="0.3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1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</row>
    <row r="791" spans="1:92" ht="14.25" customHeight="1" x14ac:dyDescent="0.3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1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</row>
    <row r="792" spans="1:92" ht="14.25" customHeight="1" x14ac:dyDescent="0.3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1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</row>
    <row r="793" spans="1:92" ht="14.25" customHeight="1" x14ac:dyDescent="0.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1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</row>
    <row r="794" spans="1:92" ht="14.25" customHeight="1" x14ac:dyDescent="0.3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1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</row>
    <row r="795" spans="1:92" ht="14.25" customHeight="1" x14ac:dyDescent="0.3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1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</row>
    <row r="796" spans="1:92" ht="14.25" customHeight="1" x14ac:dyDescent="0.3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1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</row>
    <row r="797" spans="1:92" ht="14.25" customHeight="1" x14ac:dyDescent="0.3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1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</row>
    <row r="798" spans="1:92" ht="14.25" customHeight="1" x14ac:dyDescent="0.3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1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</row>
    <row r="799" spans="1:92" ht="14.25" customHeight="1" x14ac:dyDescent="0.3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1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</row>
    <row r="800" spans="1:92" ht="14.25" customHeight="1" x14ac:dyDescent="0.3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1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</row>
    <row r="801" spans="1:92" ht="14.25" customHeight="1" x14ac:dyDescent="0.3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1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</row>
    <row r="802" spans="1:92" ht="14.25" customHeight="1" x14ac:dyDescent="0.3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1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</row>
    <row r="803" spans="1:92" ht="14.25" customHeight="1" x14ac:dyDescent="0.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1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</row>
    <row r="804" spans="1:92" ht="14.25" customHeight="1" x14ac:dyDescent="0.3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1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</row>
    <row r="805" spans="1:92" ht="14.25" customHeight="1" x14ac:dyDescent="0.3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1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</row>
    <row r="806" spans="1:92" ht="14.25" customHeight="1" x14ac:dyDescent="0.3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1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</row>
    <row r="807" spans="1:92" ht="14.25" customHeight="1" x14ac:dyDescent="0.3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1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</row>
    <row r="808" spans="1:92" ht="14.25" customHeight="1" x14ac:dyDescent="0.3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1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</row>
    <row r="809" spans="1:92" ht="14.25" customHeight="1" x14ac:dyDescent="0.3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1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</row>
    <row r="810" spans="1:92" ht="14.25" customHeight="1" x14ac:dyDescent="0.3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1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</row>
    <row r="811" spans="1:92" ht="14.25" customHeight="1" x14ac:dyDescent="0.3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1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</row>
    <row r="812" spans="1:92" ht="14.25" customHeight="1" x14ac:dyDescent="0.3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1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</row>
    <row r="813" spans="1:92" ht="14.25" customHeight="1" x14ac:dyDescent="0.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1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</row>
    <row r="814" spans="1:92" ht="14.25" customHeight="1" x14ac:dyDescent="0.3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1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</row>
    <row r="815" spans="1:92" ht="14.25" customHeight="1" x14ac:dyDescent="0.3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1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</row>
    <row r="816" spans="1:92" ht="14.25" customHeight="1" x14ac:dyDescent="0.3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1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</row>
    <row r="817" spans="1:92" ht="14.25" customHeight="1" x14ac:dyDescent="0.3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1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</row>
    <row r="818" spans="1:92" ht="14.25" customHeight="1" x14ac:dyDescent="0.3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1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</row>
    <row r="819" spans="1:92" ht="14.25" customHeight="1" x14ac:dyDescent="0.3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1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</row>
    <row r="820" spans="1:92" ht="14.25" customHeight="1" x14ac:dyDescent="0.3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1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</row>
    <row r="821" spans="1:92" ht="14.25" customHeight="1" x14ac:dyDescent="0.3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1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</row>
    <row r="822" spans="1:92" ht="14.25" customHeight="1" x14ac:dyDescent="0.3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1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</row>
    <row r="823" spans="1:92" ht="14.25" customHeight="1" x14ac:dyDescent="0.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1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</row>
    <row r="824" spans="1:92" ht="14.25" customHeight="1" x14ac:dyDescent="0.3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1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</row>
    <row r="825" spans="1:92" ht="14.25" customHeight="1" x14ac:dyDescent="0.3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1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</row>
    <row r="826" spans="1:92" ht="14.25" customHeight="1" x14ac:dyDescent="0.3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1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</row>
    <row r="827" spans="1:92" ht="14.25" customHeight="1" x14ac:dyDescent="0.3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1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</row>
    <row r="828" spans="1:92" ht="14.25" customHeight="1" x14ac:dyDescent="0.3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1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</row>
    <row r="829" spans="1:92" ht="14.25" customHeight="1" x14ac:dyDescent="0.3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1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</row>
    <row r="830" spans="1:92" ht="14.25" customHeight="1" x14ac:dyDescent="0.3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1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</row>
    <row r="831" spans="1:92" ht="14.25" customHeight="1" x14ac:dyDescent="0.3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1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</row>
    <row r="832" spans="1:92" ht="14.25" customHeight="1" x14ac:dyDescent="0.3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1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</row>
    <row r="833" spans="1:92" ht="14.25" customHeight="1" x14ac:dyDescent="0.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1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</row>
    <row r="834" spans="1:92" ht="14.25" customHeight="1" x14ac:dyDescent="0.3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1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</row>
    <row r="835" spans="1:92" ht="14.25" customHeight="1" x14ac:dyDescent="0.3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1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</row>
    <row r="836" spans="1:92" ht="14.25" customHeight="1" x14ac:dyDescent="0.3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1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</row>
    <row r="837" spans="1:92" ht="14.25" customHeight="1" x14ac:dyDescent="0.3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1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</row>
    <row r="838" spans="1:92" ht="14.25" customHeight="1" x14ac:dyDescent="0.3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1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</row>
    <row r="839" spans="1:92" ht="14.25" customHeight="1" x14ac:dyDescent="0.3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1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</row>
    <row r="840" spans="1:92" ht="14.25" customHeight="1" x14ac:dyDescent="0.3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1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</row>
    <row r="841" spans="1:92" ht="14.25" customHeight="1" x14ac:dyDescent="0.3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1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</row>
    <row r="842" spans="1:92" ht="14.25" customHeight="1" x14ac:dyDescent="0.3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1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</row>
    <row r="843" spans="1:92" ht="14.25" customHeight="1" x14ac:dyDescent="0.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1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</row>
    <row r="844" spans="1:92" ht="14.25" customHeight="1" x14ac:dyDescent="0.3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1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</row>
    <row r="845" spans="1:92" ht="14.25" customHeight="1" x14ac:dyDescent="0.3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1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</row>
    <row r="846" spans="1:92" ht="14.25" customHeight="1" x14ac:dyDescent="0.3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1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</row>
    <row r="847" spans="1:92" ht="14.25" customHeight="1" x14ac:dyDescent="0.3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1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</row>
    <row r="848" spans="1:92" ht="14.25" customHeight="1" x14ac:dyDescent="0.3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1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</row>
    <row r="849" spans="1:92" ht="14.25" customHeight="1" x14ac:dyDescent="0.3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1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</row>
    <row r="850" spans="1:92" ht="14.25" customHeight="1" x14ac:dyDescent="0.3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1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</row>
    <row r="851" spans="1:92" ht="14.25" customHeight="1" x14ac:dyDescent="0.3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1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</row>
    <row r="852" spans="1:92" ht="14.25" customHeight="1" x14ac:dyDescent="0.3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1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</row>
    <row r="853" spans="1:92" ht="14.25" customHeight="1" x14ac:dyDescent="0.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1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</row>
    <row r="854" spans="1:92" ht="14.25" customHeight="1" x14ac:dyDescent="0.3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1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</row>
    <row r="855" spans="1:92" ht="14.25" customHeight="1" x14ac:dyDescent="0.3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1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</row>
    <row r="856" spans="1:92" ht="14.25" customHeight="1" x14ac:dyDescent="0.3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1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</row>
    <row r="857" spans="1:92" ht="14.25" customHeight="1" x14ac:dyDescent="0.3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1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</row>
    <row r="858" spans="1:92" ht="14.25" customHeight="1" x14ac:dyDescent="0.3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1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</row>
    <row r="859" spans="1:92" ht="14.25" customHeight="1" x14ac:dyDescent="0.3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1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</row>
    <row r="860" spans="1:92" ht="14.25" customHeight="1" x14ac:dyDescent="0.3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1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</row>
    <row r="861" spans="1:92" ht="14.25" customHeight="1" x14ac:dyDescent="0.3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1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</row>
    <row r="862" spans="1:92" ht="14.25" customHeight="1" x14ac:dyDescent="0.3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1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</row>
    <row r="863" spans="1:92" ht="14.25" customHeight="1" x14ac:dyDescent="0.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1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</row>
    <row r="864" spans="1:92" ht="14.25" customHeight="1" x14ac:dyDescent="0.3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1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</row>
    <row r="865" spans="1:92" ht="14.25" customHeight="1" x14ac:dyDescent="0.3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1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</row>
    <row r="866" spans="1:92" ht="14.25" customHeight="1" x14ac:dyDescent="0.3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1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</row>
    <row r="867" spans="1:92" ht="14.25" customHeight="1" x14ac:dyDescent="0.3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1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</row>
    <row r="868" spans="1:92" ht="14.25" customHeight="1" x14ac:dyDescent="0.3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1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</row>
    <row r="869" spans="1:92" ht="14.25" customHeight="1" x14ac:dyDescent="0.3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1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</row>
    <row r="870" spans="1:92" ht="14.25" customHeight="1" x14ac:dyDescent="0.3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1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</row>
    <row r="871" spans="1:92" ht="14.25" customHeight="1" x14ac:dyDescent="0.3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1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</row>
    <row r="872" spans="1:92" ht="14.25" customHeight="1" x14ac:dyDescent="0.3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1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</row>
    <row r="873" spans="1:92" ht="14.25" customHeight="1" x14ac:dyDescent="0.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1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</row>
    <row r="874" spans="1:92" ht="14.25" customHeight="1" x14ac:dyDescent="0.3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1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</row>
    <row r="875" spans="1:92" ht="14.25" customHeight="1" x14ac:dyDescent="0.3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1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</row>
    <row r="876" spans="1:92" ht="14.25" customHeight="1" x14ac:dyDescent="0.3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1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</row>
    <row r="877" spans="1:92" ht="14.25" customHeight="1" x14ac:dyDescent="0.3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1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</row>
    <row r="878" spans="1:92" ht="14.25" customHeight="1" x14ac:dyDescent="0.3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1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</row>
    <row r="879" spans="1:92" ht="14.25" customHeight="1" x14ac:dyDescent="0.3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1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</row>
    <row r="880" spans="1:92" ht="14.25" customHeight="1" x14ac:dyDescent="0.3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1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</row>
    <row r="881" spans="1:92" ht="14.25" customHeight="1" x14ac:dyDescent="0.3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1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</row>
    <row r="882" spans="1:92" ht="14.25" customHeight="1" x14ac:dyDescent="0.3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1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</row>
    <row r="883" spans="1:92" ht="14.25" customHeight="1" x14ac:dyDescent="0.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1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</row>
    <row r="884" spans="1:92" ht="14.25" customHeight="1" x14ac:dyDescent="0.3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1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</row>
    <row r="885" spans="1:92" ht="14.25" customHeight="1" x14ac:dyDescent="0.3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1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</row>
    <row r="886" spans="1:92" ht="14.25" customHeight="1" x14ac:dyDescent="0.3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1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</row>
    <row r="887" spans="1:92" ht="14.25" customHeight="1" x14ac:dyDescent="0.3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1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</row>
    <row r="888" spans="1:92" ht="14.25" customHeight="1" x14ac:dyDescent="0.3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1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</row>
    <row r="889" spans="1:92" ht="14.25" customHeight="1" x14ac:dyDescent="0.3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1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</row>
    <row r="890" spans="1:92" ht="14.25" customHeight="1" x14ac:dyDescent="0.3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1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</row>
    <row r="891" spans="1:92" ht="14.25" customHeight="1" x14ac:dyDescent="0.3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1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</row>
    <row r="892" spans="1:92" ht="14.25" customHeight="1" x14ac:dyDescent="0.3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1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</row>
    <row r="893" spans="1:92" ht="14.25" customHeight="1" x14ac:dyDescent="0.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1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</row>
    <row r="894" spans="1:92" ht="14.25" customHeight="1" x14ac:dyDescent="0.3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1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</row>
    <row r="895" spans="1:92" ht="14.25" customHeight="1" x14ac:dyDescent="0.3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1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</row>
    <row r="896" spans="1:92" ht="14.25" customHeight="1" x14ac:dyDescent="0.3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1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</row>
    <row r="897" spans="1:92" ht="14.25" customHeight="1" x14ac:dyDescent="0.3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1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</row>
    <row r="898" spans="1:92" ht="14.25" customHeight="1" x14ac:dyDescent="0.3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1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</row>
    <row r="899" spans="1:92" ht="14.25" customHeight="1" x14ac:dyDescent="0.3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1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</row>
    <row r="900" spans="1:92" ht="14.25" customHeight="1" x14ac:dyDescent="0.3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1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</row>
    <row r="901" spans="1:92" ht="14.25" customHeight="1" x14ac:dyDescent="0.3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1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</row>
    <row r="902" spans="1:92" ht="14.25" customHeight="1" x14ac:dyDescent="0.3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1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</row>
    <row r="903" spans="1:92" ht="14.25" customHeight="1" x14ac:dyDescent="0.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1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</row>
    <row r="904" spans="1:92" ht="14.25" customHeight="1" x14ac:dyDescent="0.3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1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</row>
    <row r="905" spans="1:92" ht="14.25" customHeight="1" x14ac:dyDescent="0.3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1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</row>
    <row r="906" spans="1:92" ht="14.25" customHeight="1" x14ac:dyDescent="0.3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1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</row>
    <row r="907" spans="1:92" ht="14.25" customHeight="1" x14ac:dyDescent="0.3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1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</row>
    <row r="908" spans="1:92" ht="14.25" customHeight="1" x14ac:dyDescent="0.3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1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</row>
    <row r="909" spans="1:92" ht="14.25" customHeight="1" x14ac:dyDescent="0.3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1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</row>
    <row r="910" spans="1:92" ht="14.25" customHeight="1" x14ac:dyDescent="0.3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1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</row>
    <row r="911" spans="1:92" ht="14.25" customHeight="1" x14ac:dyDescent="0.3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1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</row>
    <row r="912" spans="1:92" ht="14.25" customHeight="1" x14ac:dyDescent="0.3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1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</row>
    <row r="913" spans="1:92" ht="14.25" customHeight="1" x14ac:dyDescent="0.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1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</row>
    <row r="914" spans="1:92" ht="14.25" customHeight="1" x14ac:dyDescent="0.3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1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</row>
    <row r="915" spans="1:92" ht="14.25" customHeight="1" x14ac:dyDescent="0.3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1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</row>
    <row r="916" spans="1:92" ht="14.25" customHeight="1" x14ac:dyDescent="0.3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1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</row>
    <row r="917" spans="1:92" ht="14.25" customHeight="1" x14ac:dyDescent="0.3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1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</row>
    <row r="918" spans="1:92" ht="14.25" customHeight="1" x14ac:dyDescent="0.3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1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</row>
    <row r="919" spans="1:92" ht="14.25" customHeight="1" x14ac:dyDescent="0.3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1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</row>
    <row r="920" spans="1:92" ht="14.25" customHeight="1" x14ac:dyDescent="0.3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1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</row>
    <row r="921" spans="1:92" ht="14.25" customHeight="1" x14ac:dyDescent="0.3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1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</row>
    <row r="922" spans="1:92" ht="14.25" customHeight="1" x14ac:dyDescent="0.3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1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</row>
    <row r="923" spans="1:92" ht="14.25" customHeight="1" x14ac:dyDescent="0.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1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</row>
    <row r="924" spans="1:92" ht="14.25" customHeight="1" x14ac:dyDescent="0.3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1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</row>
    <row r="925" spans="1:92" ht="14.25" customHeight="1" x14ac:dyDescent="0.3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1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</row>
    <row r="926" spans="1:92" ht="14.25" customHeight="1" x14ac:dyDescent="0.3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1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</row>
    <row r="927" spans="1:92" ht="14.25" customHeight="1" x14ac:dyDescent="0.3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1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</row>
    <row r="928" spans="1:92" ht="14.25" customHeight="1" x14ac:dyDescent="0.3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1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</row>
    <row r="929" spans="1:92" ht="14.25" customHeight="1" x14ac:dyDescent="0.3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1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</row>
    <row r="930" spans="1:92" ht="14.25" customHeight="1" x14ac:dyDescent="0.3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1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</row>
    <row r="931" spans="1:92" ht="14.25" customHeight="1" x14ac:dyDescent="0.3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1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</row>
    <row r="932" spans="1:92" ht="14.25" customHeight="1" x14ac:dyDescent="0.3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1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</row>
    <row r="933" spans="1:92" ht="14.25" customHeight="1" x14ac:dyDescent="0.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1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</row>
    <row r="934" spans="1:92" ht="14.25" customHeight="1" x14ac:dyDescent="0.3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1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</row>
    <row r="935" spans="1:92" ht="14.25" customHeight="1" x14ac:dyDescent="0.3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1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</row>
    <row r="936" spans="1:92" ht="14.25" customHeight="1" x14ac:dyDescent="0.3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1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</row>
    <row r="937" spans="1:92" ht="14.25" customHeight="1" x14ac:dyDescent="0.3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1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</row>
    <row r="938" spans="1:92" ht="14.25" customHeight="1" x14ac:dyDescent="0.3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1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</row>
    <row r="939" spans="1:92" ht="14.25" customHeight="1" x14ac:dyDescent="0.3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1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</row>
    <row r="940" spans="1:92" ht="14.25" customHeight="1" x14ac:dyDescent="0.3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1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</row>
    <row r="941" spans="1:92" ht="14.25" customHeight="1" x14ac:dyDescent="0.3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1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/>
      <c r="CK941" s="7"/>
      <c r="CL941" s="7"/>
      <c r="CM941" s="7"/>
      <c r="CN941" s="7"/>
    </row>
    <row r="942" spans="1:92" ht="14.25" customHeight="1" x14ac:dyDescent="0.3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1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</row>
    <row r="943" spans="1:92" ht="14.25" customHeight="1" x14ac:dyDescent="0.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1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</row>
    <row r="944" spans="1:92" ht="14.25" customHeight="1" x14ac:dyDescent="0.3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1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</row>
    <row r="945" spans="1:92" ht="14.25" customHeight="1" x14ac:dyDescent="0.3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1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</row>
    <row r="946" spans="1:92" ht="14.25" customHeight="1" x14ac:dyDescent="0.3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1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</row>
    <row r="947" spans="1:92" ht="14.25" customHeight="1" x14ac:dyDescent="0.3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1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</row>
    <row r="948" spans="1:92" ht="14.25" customHeight="1" x14ac:dyDescent="0.3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1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</row>
    <row r="949" spans="1:92" ht="14.25" customHeight="1" x14ac:dyDescent="0.3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1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</row>
    <row r="950" spans="1:92" ht="14.25" customHeight="1" x14ac:dyDescent="0.3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1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</row>
    <row r="951" spans="1:92" ht="14.25" customHeight="1" x14ac:dyDescent="0.3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1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</row>
    <row r="952" spans="1:92" ht="14.25" customHeight="1" x14ac:dyDescent="0.3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1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</row>
    <row r="953" spans="1:92" ht="14.25" customHeight="1" x14ac:dyDescent="0.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1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</row>
    <row r="954" spans="1:92" ht="14.25" customHeight="1" x14ac:dyDescent="0.3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1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</row>
    <row r="955" spans="1:92" ht="14.25" customHeight="1" x14ac:dyDescent="0.3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1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  <c r="CK955" s="7"/>
      <c r="CL955" s="7"/>
      <c r="CM955" s="7"/>
      <c r="CN955" s="7"/>
    </row>
    <row r="956" spans="1:92" ht="14.25" customHeight="1" x14ac:dyDescent="0.3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1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</row>
    <row r="957" spans="1:92" ht="14.25" customHeight="1" x14ac:dyDescent="0.3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1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</row>
    <row r="958" spans="1:92" ht="14.25" customHeight="1" x14ac:dyDescent="0.3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1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</row>
    <row r="959" spans="1:92" ht="14.25" customHeight="1" x14ac:dyDescent="0.3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1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</row>
    <row r="960" spans="1:92" ht="14.25" customHeight="1" x14ac:dyDescent="0.3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1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/>
      <c r="CN960" s="7"/>
    </row>
    <row r="961" spans="1:92" ht="14.25" customHeight="1" x14ac:dyDescent="0.3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1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</row>
    <row r="962" spans="1:92" ht="14.25" customHeight="1" x14ac:dyDescent="0.3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1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</row>
    <row r="963" spans="1:92" ht="14.25" customHeight="1" x14ac:dyDescent="0.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1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</row>
    <row r="964" spans="1:92" ht="14.25" customHeight="1" x14ac:dyDescent="0.3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1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</row>
    <row r="965" spans="1:92" ht="14.25" customHeight="1" x14ac:dyDescent="0.3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1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</row>
    <row r="966" spans="1:92" ht="14.25" customHeight="1" x14ac:dyDescent="0.3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1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</row>
    <row r="967" spans="1:92" ht="14.25" customHeight="1" x14ac:dyDescent="0.3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1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</row>
    <row r="968" spans="1:92" ht="14.25" customHeight="1" x14ac:dyDescent="0.3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1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  <c r="CK968" s="7"/>
      <c r="CL968" s="7"/>
      <c r="CM968" s="7"/>
      <c r="CN968" s="7"/>
    </row>
    <row r="969" spans="1:92" ht="14.25" customHeight="1" x14ac:dyDescent="0.3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1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</row>
    <row r="970" spans="1:92" ht="14.25" customHeight="1" x14ac:dyDescent="0.3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1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</row>
    <row r="971" spans="1:92" ht="14.25" customHeight="1" x14ac:dyDescent="0.3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1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  <c r="CK971" s="7"/>
      <c r="CL971" s="7"/>
      <c r="CM971" s="7"/>
      <c r="CN971" s="7"/>
    </row>
    <row r="972" spans="1:92" ht="14.25" customHeight="1" x14ac:dyDescent="0.3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1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</row>
    <row r="973" spans="1:92" ht="14.25" customHeight="1" x14ac:dyDescent="0.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1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</row>
    <row r="974" spans="1:92" ht="14.25" customHeight="1" x14ac:dyDescent="0.3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1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</row>
    <row r="975" spans="1:92" ht="14.25" customHeight="1" x14ac:dyDescent="0.3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1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</row>
    <row r="976" spans="1:92" ht="14.25" customHeight="1" x14ac:dyDescent="0.3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1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</row>
    <row r="977" spans="1:92" ht="14.25" customHeight="1" x14ac:dyDescent="0.3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1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</row>
    <row r="978" spans="1:92" ht="14.25" customHeight="1" x14ac:dyDescent="0.3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1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</row>
    <row r="979" spans="1:92" ht="14.25" customHeight="1" x14ac:dyDescent="0.3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1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</row>
    <row r="980" spans="1:92" ht="14.25" customHeight="1" x14ac:dyDescent="0.3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1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</row>
    <row r="981" spans="1:92" ht="14.25" customHeight="1" x14ac:dyDescent="0.3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1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</row>
    <row r="982" spans="1:92" ht="14.25" customHeight="1" x14ac:dyDescent="0.3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1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</row>
    <row r="983" spans="1:92" ht="14.25" customHeight="1" x14ac:dyDescent="0.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1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/>
      <c r="CD983" s="7"/>
      <c r="CE983" s="7"/>
      <c r="CF983" s="7"/>
      <c r="CG983" s="7"/>
      <c r="CH983" s="7"/>
      <c r="CI983" s="7"/>
      <c r="CJ983" s="7"/>
      <c r="CK983" s="7"/>
      <c r="CL983" s="7"/>
      <c r="CM983" s="7"/>
      <c r="CN983" s="7"/>
    </row>
    <row r="984" spans="1:92" ht="14.25" customHeight="1" x14ac:dyDescent="0.3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1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</row>
    <row r="985" spans="1:92" ht="14.25" customHeight="1" x14ac:dyDescent="0.3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1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</row>
    <row r="986" spans="1:92" ht="14.25" customHeight="1" x14ac:dyDescent="0.3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1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7"/>
      <c r="CC986" s="7"/>
      <c r="CD986" s="7"/>
      <c r="CE986" s="7"/>
      <c r="CF986" s="7"/>
      <c r="CG986" s="7"/>
      <c r="CH986" s="7"/>
      <c r="CI986" s="7"/>
      <c r="CJ986" s="7"/>
      <c r="CK986" s="7"/>
      <c r="CL986" s="7"/>
      <c r="CM986" s="7"/>
      <c r="CN986" s="7"/>
    </row>
    <row r="987" spans="1:92" ht="14.25" customHeight="1" x14ac:dyDescent="0.3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1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7"/>
      <c r="CC987" s="7"/>
      <c r="CD987" s="7"/>
      <c r="CE987" s="7"/>
      <c r="CF987" s="7"/>
      <c r="CG987" s="7"/>
      <c r="CH987" s="7"/>
      <c r="CI987" s="7"/>
      <c r="CJ987" s="7"/>
      <c r="CK987" s="7"/>
      <c r="CL987" s="7"/>
      <c r="CM987" s="7"/>
      <c r="CN987" s="7"/>
    </row>
    <row r="988" spans="1:92" ht="14.25" customHeight="1" x14ac:dyDescent="0.3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1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7"/>
      <c r="CC988" s="7"/>
      <c r="CD988" s="7"/>
      <c r="CE988" s="7"/>
      <c r="CF988" s="7"/>
      <c r="CG988" s="7"/>
      <c r="CH988" s="7"/>
      <c r="CI988" s="7"/>
      <c r="CJ988" s="7"/>
      <c r="CK988" s="7"/>
      <c r="CL988" s="7"/>
      <c r="CM988" s="7"/>
      <c r="CN988" s="7"/>
    </row>
    <row r="989" spans="1:92" ht="14.25" customHeight="1" x14ac:dyDescent="0.3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1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/>
      <c r="CG989" s="7"/>
      <c r="CH989" s="7"/>
      <c r="CI989" s="7"/>
      <c r="CJ989" s="7"/>
      <c r="CK989" s="7"/>
      <c r="CL989" s="7"/>
      <c r="CM989" s="7"/>
      <c r="CN989" s="7"/>
    </row>
    <row r="990" spans="1:92" ht="14.25" customHeight="1" x14ac:dyDescent="0.3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1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/>
      <c r="CG990" s="7"/>
      <c r="CH990" s="7"/>
      <c r="CI990" s="7"/>
      <c r="CJ990" s="7"/>
      <c r="CK990" s="7"/>
      <c r="CL990" s="7"/>
      <c r="CM990" s="7"/>
      <c r="CN990" s="7"/>
    </row>
    <row r="991" spans="1:92" ht="14.25" customHeight="1" x14ac:dyDescent="0.3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1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</row>
    <row r="992" spans="1:92" ht="14.25" customHeight="1" x14ac:dyDescent="0.3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1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7"/>
      <c r="CC992" s="7"/>
      <c r="CD992" s="7"/>
      <c r="CE992" s="7"/>
      <c r="CF992" s="7"/>
      <c r="CG992" s="7"/>
      <c r="CH992" s="7"/>
      <c r="CI992" s="7"/>
      <c r="CJ992" s="7"/>
      <c r="CK992" s="7"/>
      <c r="CL992" s="7"/>
      <c r="CM992" s="7"/>
      <c r="CN992" s="7"/>
    </row>
    <row r="993" spans="1:92" ht="14.25" customHeight="1" x14ac:dyDescent="0.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1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7"/>
      <c r="CC993" s="7"/>
      <c r="CD993" s="7"/>
      <c r="CE993" s="7"/>
      <c r="CF993" s="7"/>
      <c r="CG993" s="7"/>
      <c r="CH993" s="7"/>
      <c r="CI993" s="7"/>
      <c r="CJ993" s="7"/>
      <c r="CK993" s="7"/>
      <c r="CL993" s="7"/>
      <c r="CM993" s="7"/>
      <c r="CN993" s="7"/>
    </row>
    <row r="994" spans="1:92" ht="14.25" customHeight="1" x14ac:dyDescent="0.3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1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</row>
    <row r="995" spans="1:92" ht="14.25" customHeight="1" x14ac:dyDescent="0.3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1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7"/>
      <c r="CC995" s="7"/>
      <c r="CD995" s="7"/>
      <c r="CE995" s="7"/>
      <c r="CF995" s="7"/>
      <c r="CG995" s="7"/>
      <c r="CH995" s="7"/>
      <c r="CI995" s="7"/>
      <c r="CJ995" s="7"/>
      <c r="CK995" s="7"/>
      <c r="CL995" s="7"/>
      <c r="CM995" s="7"/>
      <c r="CN995" s="7"/>
    </row>
    <row r="996" spans="1:92" ht="14.25" customHeight="1" x14ac:dyDescent="0.3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1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7"/>
      <c r="CC996" s="7"/>
      <c r="CD996" s="7"/>
      <c r="CE996" s="7"/>
      <c r="CF996" s="7"/>
      <c r="CG996" s="7"/>
      <c r="CH996" s="7"/>
      <c r="CI996" s="7"/>
      <c r="CJ996" s="7"/>
      <c r="CK996" s="7"/>
      <c r="CL996" s="7"/>
      <c r="CM996" s="7"/>
      <c r="CN996" s="7"/>
    </row>
    <row r="997" spans="1:92" ht="14.25" customHeight="1" x14ac:dyDescent="0.3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1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</row>
    <row r="998" spans="1:92" ht="14.25" customHeight="1" x14ac:dyDescent="0.3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1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</row>
    <row r="999" spans="1:92" ht="14.25" customHeight="1" x14ac:dyDescent="0.3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1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  <c r="CE999" s="7"/>
      <c r="CF999" s="7"/>
      <c r="CG999" s="7"/>
      <c r="CH999" s="7"/>
      <c r="CI999" s="7"/>
      <c r="CJ999" s="7"/>
      <c r="CK999" s="7"/>
      <c r="CL999" s="7"/>
      <c r="CM999" s="7"/>
      <c r="CN999" s="7"/>
    </row>
    <row r="1000" spans="1:92" ht="14.25" customHeight="1" x14ac:dyDescent="0.3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1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7"/>
      <c r="CC1000" s="7"/>
      <c r="CD1000" s="7"/>
      <c r="CE1000" s="7"/>
      <c r="CF1000" s="7"/>
      <c r="CG1000" s="7"/>
      <c r="CH1000" s="7"/>
      <c r="CI1000" s="7"/>
      <c r="CJ1000" s="7"/>
      <c r="CK1000" s="7"/>
      <c r="CL1000" s="7"/>
      <c r="CM1000" s="7"/>
      <c r="CN1000" s="7"/>
    </row>
  </sheetData>
  <mergeCells count="6">
    <mergeCell ref="E63:CN63"/>
    <mergeCell ref="B1:X1"/>
    <mergeCell ref="Y1:AU1"/>
    <mergeCell ref="AV1:BR1"/>
    <mergeCell ref="BS1:CN1"/>
    <mergeCell ref="D32:CN32"/>
  </mergeCells>
  <conditionalFormatting sqref="B3:CN33 B62:CN92 B34:AZ61 BB34:CN61 BA34">
    <cfRule type="expression" dxfId="67" priority="1">
      <formula>B3:CN3=MIN($B3:$CN3)</formula>
    </cfRule>
  </conditionalFormatting>
  <conditionalFormatting sqref="B3:AZ22 BB3:CN22 D34:X53 AA34:AU53 AX34:AZ53 BB34:BR53 BT34:CN53 BA34">
    <cfRule type="expression" dxfId="66" priority="6">
      <formula>B3=MIN(B$3:B$22, B$34:B$53)</formula>
    </cfRule>
  </conditionalFormatting>
  <conditionalFormatting sqref="BA35:BA61">
    <cfRule type="expression" dxfId="65" priority="7">
      <formula>BA34:EM34=MIN($B34:$CN34)</formula>
    </cfRule>
  </conditionalFormatting>
  <conditionalFormatting sqref="B3:CN22 D34:X53 AA34:AU53 AX34:BR53 BT34:CN53">
    <cfRule type="expression" dxfId="64" priority="8">
      <formula>B3=MIN(B$3:B$22, B$35:B$54)</formula>
    </cfRule>
  </conditionalFormatting>
  <conditionalFormatting sqref="AX3:BR61">
    <cfRule type="expression" dxfId="63" priority="5">
      <formula>AX3:BQ69=MIN($AX3:$BR3)</formula>
    </cfRule>
  </conditionalFormatting>
  <conditionalFormatting sqref="AA3:AT61">
    <cfRule type="expression" dxfId="62" priority="4">
      <formula>AA3:AU61=MIN($AA3:$AU3)</formula>
    </cfRule>
  </conditionalFormatting>
  <conditionalFormatting sqref="D3:X22 D34:X53">
    <cfRule type="expression" dxfId="61" priority="3">
      <formula>D3:X61=MIN($D3:$X3)</formula>
    </cfRule>
  </conditionalFormatting>
  <conditionalFormatting sqref="BT3:CN61">
    <cfRule type="expression" dxfId="60" priority="2">
      <formula>BT3:CM61=MIN($BT3:$CN3)</formula>
    </cfRule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604B8-61EA-4729-B139-6E534A3B4301}">
  <dimension ref="A1:CN998"/>
  <sheetViews>
    <sheetView topLeftCell="AL1" zoomScale="50" zoomScaleNormal="50" workbookViewId="0">
      <selection activeCell="AK43" sqref="AK43"/>
    </sheetView>
  </sheetViews>
  <sheetFormatPr defaultColWidth="12.59765625" defaultRowHeight="15" customHeight="1" x14ac:dyDescent="0.25"/>
  <cols>
    <col min="1" max="92" width="7.59765625" customWidth="1"/>
  </cols>
  <sheetData>
    <row r="1" spans="1:92" ht="14.25" customHeight="1" x14ac:dyDescent="0.3">
      <c r="A1" s="1"/>
      <c r="B1" s="28" t="s">
        <v>0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8" t="s">
        <v>1</v>
      </c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8" t="s">
        <v>2</v>
      </c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8" t="s">
        <v>3</v>
      </c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</row>
    <row r="2" spans="1:92" ht="14.25" customHeight="1" x14ac:dyDescent="0.25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18</v>
      </c>
      <c r="P2" s="1" t="s">
        <v>19</v>
      </c>
      <c r="Q2" s="1" t="s">
        <v>20</v>
      </c>
      <c r="R2" s="1" t="s">
        <v>21</v>
      </c>
      <c r="S2" s="1" t="s">
        <v>22</v>
      </c>
      <c r="T2" s="1" t="s">
        <v>23</v>
      </c>
      <c r="U2" s="1" t="s">
        <v>24</v>
      </c>
      <c r="V2" s="1" t="s">
        <v>25</v>
      </c>
      <c r="W2" s="1" t="s">
        <v>26</v>
      </c>
      <c r="X2" s="1" t="s">
        <v>27</v>
      </c>
      <c r="Y2" s="1" t="s">
        <v>5</v>
      </c>
      <c r="Z2" s="1" t="s">
        <v>6</v>
      </c>
      <c r="AA2" s="1" t="s">
        <v>7</v>
      </c>
      <c r="AB2" s="1" t="s">
        <v>8</v>
      </c>
      <c r="AC2" s="1" t="s">
        <v>9</v>
      </c>
      <c r="AD2" s="1" t="s">
        <v>10</v>
      </c>
      <c r="AE2" s="1" t="s">
        <v>11</v>
      </c>
      <c r="AF2" s="1" t="s">
        <v>12</v>
      </c>
      <c r="AG2" s="1" t="s">
        <v>13</v>
      </c>
      <c r="AH2" s="1" t="s">
        <v>14</v>
      </c>
      <c r="AI2" s="1" t="s">
        <v>15</v>
      </c>
      <c r="AJ2" s="1" t="s">
        <v>16</v>
      </c>
      <c r="AK2" s="1" t="s">
        <v>17</v>
      </c>
      <c r="AL2" s="1" t="s">
        <v>18</v>
      </c>
      <c r="AM2" s="1" t="s">
        <v>19</v>
      </c>
      <c r="AN2" s="1" t="s">
        <v>20</v>
      </c>
      <c r="AO2" s="1" t="s">
        <v>21</v>
      </c>
      <c r="AP2" s="1" t="s">
        <v>22</v>
      </c>
      <c r="AQ2" s="1" t="s">
        <v>23</v>
      </c>
      <c r="AR2" s="1" t="s">
        <v>24</v>
      </c>
      <c r="AS2" s="1" t="s">
        <v>25</v>
      </c>
      <c r="AT2" s="1" t="s">
        <v>26</v>
      </c>
      <c r="AU2" s="1" t="s">
        <v>27</v>
      </c>
      <c r="AV2" s="1" t="s">
        <v>5</v>
      </c>
      <c r="AW2" s="1" t="s">
        <v>6</v>
      </c>
      <c r="AX2" s="1" t="s">
        <v>7</v>
      </c>
      <c r="AY2" s="1" t="s">
        <v>8</v>
      </c>
      <c r="AZ2" s="1" t="s">
        <v>9</v>
      </c>
      <c r="BA2" s="1" t="s">
        <v>10</v>
      </c>
      <c r="BB2" s="1" t="s">
        <v>11</v>
      </c>
      <c r="BC2" s="1" t="s">
        <v>12</v>
      </c>
      <c r="BD2" s="1" t="s">
        <v>13</v>
      </c>
      <c r="BE2" s="1" t="s">
        <v>14</v>
      </c>
      <c r="BF2" s="1" t="s">
        <v>15</v>
      </c>
      <c r="BG2" s="1" t="s">
        <v>16</v>
      </c>
      <c r="BH2" s="1" t="s">
        <v>17</v>
      </c>
      <c r="BI2" s="1" t="s">
        <v>18</v>
      </c>
      <c r="BJ2" s="1" t="s">
        <v>19</v>
      </c>
      <c r="BK2" s="1" t="s">
        <v>20</v>
      </c>
      <c r="BL2" s="1" t="s">
        <v>21</v>
      </c>
      <c r="BM2" s="1" t="s">
        <v>22</v>
      </c>
      <c r="BN2" s="1" t="s">
        <v>23</v>
      </c>
      <c r="BO2" s="1" t="s">
        <v>24</v>
      </c>
      <c r="BP2" s="1" t="s">
        <v>25</v>
      </c>
      <c r="BQ2" s="1" t="s">
        <v>26</v>
      </c>
      <c r="BR2" s="1" t="s">
        <v>27</v>
      </c>
      <c r="BS2" s="1" t="s">
        <v>5</v>
      </c>
      <c r="BT2" s="1" t="s">
        <v>7</v>
      </c>
      <c r="BU2" s="1" t="s">
        <v>8</v>
      </c>
      <c r="BV2" s="1" t="s">
        <v>9</v>
      </c>
      <c r="BW2" s="1" t="s">
        <v>10</v>
      </c>
      <c r="BX2" s="1" t="s">
        <v>11</v>
      </c>
      <c r="BY2" s="1" t="s">
        <v>12</v>
      </c>
      <c r="BZ2" s="1" t="s">
        <v>13</v>
      </c>
      <c r="CA2" s="1" t="s">
        <v>14</v>
      </c>
      <c r="CB2" s="1" t="s">
        <v>15</v>
      </c>
      <c r="CC2" s="1" t="s">
        <v>16</v>
      </c>
      <c r="CD2" s="1" t="s">
        <v>17</v>
      </c>
      <c r="CE2" s="1" t="s">
        <v>18</v>
      </c>
      <c r="CF2" s="1" t="s">
        <v>19</v>
      </c>
      <c r="CG2" s="1" t="s">
        <v>20</v>
      </c>
      <c r="CH2" s="1" t="s">
        <v>21</v>
      </c>
      <c r="CI2" s="1" t="s">
        <v>22</v>
      </c>
      <c r="CJ2" s="1" t="s">
        <v>23</v>
      </c>
      <c r="CK2" s="1" t="s">
        <v>24</v>
      </c>
      <c r="CL2" s="1" t="s">
        <v>25</v>
      </c>
      <c r="CM2" s="1" t="s">
        <v>26</v>
      </c>
      <c r="CN2" s="1" t="s">
        <v>27</v>
      </c>
    </row>
    <row r="3" spans="1:92" ht="14.25" customHeight="1" x14ac:dyDescent="0.25">
      <c r="A3" s="2" t="s">
        <v>28</v>
      </c>
      <c r="B3" s="2">
        <v>47.647631837178501</v>
      </c>
      <c r="C3" s="2">
        <v>493.43250155240099</v>
      </c>
      <c r="D3" s="2">
        <v>48.194434964595402</v>
      </c>
      <c r="E3" s="2">
        <v>45.497214578640403</v>
      </c>
      <c r="F3" s="2">
        <v>44.750703956126003</v>
      </c>
      <c r="G3" s="2">
        <v>42.399320017080697</v>
      </c>
      <c r="H3" s="2">
        <v>44.996819314245002</v>
      </c>
      <c r="I3" s="2">
        <v>41.740025468604998</v>
      </c>
      <c r="J3" s="2">
        <v>42.812760378469697</v>
      </c>
      <c r="K3" s="2">
        <v>42.554675586891399</v>
      </c>
      <c r="L3" s="2">
        <v>43.297126082898899</v>
      </c>
      <c r="M3" s="2">
        <v>42.846697569105501</v>
      </c>
      <c r="N3" s="2">
        <v>41.173960345428398</v>
      </c>
      <c r="O3" s="2">
        <v>40.871877134594797</v>
      </c>
      <c r="P3" s="2">
        <v>40.6018417064614</v>
      </c>
      <c r="Q3" s="2">
        <v>39.9897537641857</v>
      </c>
      <c r="R3" s="2">
        <v>39.3304104881095</v>
      </c>
      <c r="S3" s="2">
        <v>43.009398276866698</v>
      </c>
      <c r="T3" s="2">
        <v>40.743500835831902</v>
      </c>
      <c r="U3" s="2">
        <v>39.799949238231001</v>
      </c>
      <c r="V3" s="2">
        <v>39.6935321118576</v>
      </c>
      <c r="W3" s="2">
        <v>39.191807605440601</v>
      </c>
      <c r="X3" s="2">
        <v>40.401802774928598</v>
      </c>
      <c r="Y3" s="2">
        <v>39.127016554653103</v>
      </c>
      <c r="Z3" s="2">
        <v>493.30112515777898</v>
      </c>
      <c r="AA3" s="2">
        <v>39.123468058698201</v>
      </c>
      <c r="AB3" s="2">
        <v>39.083627937803598</v>
      </c>
      <c r="AC3" s="2">
        <v>39.0961624187971</v>
      </c>
      <c r="AD3" s="2">
        <v>40.257069833262499</v>
      </c>
      <c r="AE3" s="2">
        <v>40.1743474667648</v>
      </c>
      <c r="AF3" s="2">
        <v>39.761837432009301</v>
      </c>
      <c r="AG3" s="2">
        <v>40.665385048925799</v>
      </c>
      <c r="AH3" s="2">
        <v>40.260307050307098</v>
      </c>
      <c r="AI3" s="2">
        <v>40.458863546980503</v>
      </c>
      <c r="AJ3" s="2">
        <v>40.246436239600598</v>
      </c>
      <c r="AK3" s="2">
        <v>40.037676368315097</v>
      </c>
      <c r="AL3" s="2">
        <v>40.179052870756998</v>
      </c>
      <c r="AM3" s="2">
        <v>40.256170620123299</v>
      </c>
      <c r="AN3" s="2">
        <v>40.0935743819715</v>
      </c>
      <c r="AO3" s="2">
        <v>38.585724915664798</v>
      </c>
      <c r="AP3" s="2">
        <v>38.6276424308179</v>
      </c>
      <c r="AQ3" s="2">
        <v>38.675379346265998</v>
      </c>
      <c r="AR3" s="2">
        <v>38.6589223554084</v>
      </c>
      <c r="AS3" s="2">
        <v>38.648343780009398</v>
      </c>
      <c r="AT3" s="3">
        <f>SQRT(1508.613741314)</f>
        <v>38.840877195475386</v>
      </c>
      <c r="AU3" s="3">
        <f>SQRT(1484.29412654325)</f>
        <v>38.526537951693115</v>
      </c>
      <c r="AV3" s="4">
        <v>41.558951312134397</v>
      </c>
      <c r="AW3" s="4">
        <v>494.38869859857198</v>
      </c>
      <c r="AX3" s="4">
        <v>41.136435741869498</v>
      </c>
      <c r="AY3" s="4">
        <v>59.7966664962414</v>
      </c>
      <c r="AZ3" s="4">
        <v>54.806747420120701</v>
      </c>
      <c r="BA3" s="4">
        <v>59.915923114997099</v>
      </c>
      <c r="BB3" s="4">
        <v>53.880189138054803</v>
      </c>
      <c r="BC3" s="4">
        <v>51.079131739884403</v>
      </c>
      <c r="BD3" s="4">
        <v>57.717432758973999</v>
      </c>
      <c r="BE3" s="4">
        <v>47.0725541108187</v>
      </c>
      <c r="BF3" s="4">
        <v>79.807079635664095</v>
      </c>
      <c r="BG3" s="4">
        <v>55.064473684656498</v>
      </c>
      <c r="BH3" s="4">
        <v>48.055836580228103</v>
      </c>
      <c r="BI3" s="4">
        <v>51.598944013018397</v>
      </c>
      <c r="BJ3" s="4">
        <v>44.573090133450599</v>
      </c>
      <c r="BK3" s="4">
        <v>47.588872067470398</v>
      </c>
      <c r="BL3" s="4">
        <v>55.145899709748498</v>
      </c>
      <c r="BM3" s="4">
        <v>59.601967184842302</v>
      </c>
      <c r="BN3" s="4">
        <v>44.390026815759001</v>
      </c>
      <c r="BO3" s="4">
        <v>58.362281312815</v>
      </c>
      <c r="BP3" s="4">
        <v>58.323979781254202</v>
      </c>
      <c r="BQ3" s="4">
        <v>78.361466896106293</v>
      </c>
      <c r="BR3" s="4">
        <v>48.468567720274002</v>
      </c>
      <c r="BS3" s="4">
        <v>55.888645865744998</v>
      </c>
      <c r="BT3" s="4">
        <v>44.014890180161501</v>
      </c>
      <c r="BU3" s="4">
        <v>54.570867243139801</v>
      </c>
      <c r="BV3" s="4">
        <v>54.189654401555501</v>
      </c>
      <c r="BW3" s="4">
        <v>59.367183521722197</v>
      </c>
      <c r="BX3" s="4">
        <v>48.141695235430603</v>
      </c>
      <c r="BY3" s="4">
        <v>45.081663483475502</v>
      </c>
      <c r="BZ3" s="4">
        <v>58.078985910695103</v>
      </c>
      <c r="CA3" s="4">
        <v>52.623725861102301</v>
      </c>
      <c r="CB3" s="4">
        <v>47.964943453170498</v>
      </c>
      <c r="CC3" s="4">
        <v>46.197167873544402</v>
      </c>
      <c r="CD3" s="4">
        <v>54.559786760788199</v>
      </c>
      <c r="CE3" s="4">
        <v>53.6393584611668</v>
      </c>
      <c r="CF3" s="4">
        <v>55.210348575212798</v>
      </c>
      <c r="CG3" s="4">
        <v>57.928275709962598</v>
      </c>
      <c r="CH3" s="4">
        <v>46.441929499878</v>
      </c>
      <c r="CI3" s="4">
        <v>49.472714643941899</v>
      </c>
      <c r="CJ3" s="4">
        <v>61.571919207905403</v>
      </c>
      <c r="CK3" s="4">
        <v>44.920912115501103</v>
      </c>
      <c r="CL3" s="4">
        <v>61.376781945645703</v>
      </c>
      <c r="CM3" s="4">
        <v>54.866945174058102</v>
      </c>
      <c r="CN3" s="4">
        <v>50.575138800400602</v>
      </c>
    </row>
    <row r="4" spans="1:92" ht="14.25" customHeight="1" x14ac:dyDescent="0.25">
      <c r="A4" s="2" t="s">
        <v>29</v>
      </c>
      <c r="B4" s="2">
        <v>47.323899044489103</v>
      </c>
      <c r="C4" s="2">
        <v>493.55603702778501</v>
      </c>
      <c r="D4" s="2">
        <v>47.377174664341403</v>
      </c>
      <c r="E4" s="2">
        <v>45.493680315551998</v>
      </c>
      <c r="F4" s="2">
        <v>46.348022381053198</v>
      </c>
      <c r="G4" s="2">
        <v>44.286394252772098</v>
      </c>
      <c r="H4" s="2">
        <v>43.774098153881397</v>
      </c>
      <c r="I4" s="2">
        <v>41.137168221228201</v>
      </c>
      <c r="J4" s="2">
        <v>44.031271315343901</v>
      </c>
      <c r="K4" s="2">
        <v>43.106978684788203</v>
      </c>
      <c r="L4" s="2">
        <v>43.205301026570503</v>
      </c>
      <c r="M4" s="2">
        <v>41.306779382920404</v>
      </c>
      <c r="N4" s="2">
        <v>40.838431205036898</v>
      </c>
      <c r="O4" s="2">
        <v>40.590396185894498</v>
      </c>
      <c r="P4" s="2">
        <v>41.083871316621497</v>
      </c>
      <c r="Q4" s="2">
        <v>41.8372557691373</v>
      </c>
      <c r="R4" s="2">
        <v>40.635911894157601</v>
      </c>
      <c r="S4" s="2">
        <v>41.932770861558602</v>
      </c>
      <c r="T4" s="2">
        <v>41.187399708628902</v>
      </c>
      <c r="U4" s="2">
        <v>41.259022901035998</v>
      </c>
      <c r="V4" s="2">
        <v>39.139638576104197</v>
      </c>
      <c r="W4" s="2">
        <v>41.786945577715997</v>
      </c>
      <c r="X4" s="2">
        <v>41.9702354887567</v>
      </c>
      <c r="Y4" s="2">
        <v>39.032927801559602</v>
      </c>
      <c r="Z4" s="2">
        <v>493.45790416502501</v>
      </c>
      <c r="AA4" s="2">
        <v>39.016132027177903</v>
      </c>
      <c r="AB4" s="2">
        <v>38.990720108675497</v>
      </c>
      <c r="AC4" s="2">
        <v>38.999426076925701</v>
      </c>
      <c r="AD4" s="2">
        <v>40.218424347043197</v>
      </c>
      <c r="AE4" s="2">
        <v>40.065721886257698</v>
      </c>
      <c r="AF4" s="2">
        <v>39.607472497337497</v>
      </c>
      <c r="AG4" s="2">
        <v>40.359089662895599</v>
      </c>
      <c r="AH4" s="2">
        <v>40.156212810342602</v>
      </c>
      <c r="AI4" s="2">
        <v>40.227838915870599</v>
      </c>
      <c r="AJ4" s="2">
        <v>39.810040996716502</v>
      </c>
      <c r="AK4" s="2">
        <v>40.013426614979103</v>
      </c>
      <c r="AL4" s="2">
        <v>40.3168858505516</v>
      </c>
      <c r="AM4" s="2">
        <v>40.334720217171501</v>
      </c>
      <c r="AN4" s="2">
        <v>40.198362900026801</v>
      </c>
      <c r="AO4" s="2">
        <v>38.530170138525598</v>
      </c>
      <c r="AP4" s="2">
        <v>38.489306125216203</v>
      </c>
      <c r="AQ4" s="2">
        <v>38.496289415513601</v>
      </c>
      <c r="AR4" s="2">
        <v>38.531039186416599</v>
      </c>
      <c r="AS4" s="3">
        <v>38.345369336600797</v>
      </c>
      <c r="AT4" s="3">
        <f>SQRT(1486.22052632524)</f>
        <v>38.551530790945769</v>
      </c>
      <c r="AU4" s="3">
        <f>SQRT(1478.43126945195)</f>
        <v>38.450374113289847</v>
      </c>
      <c r="AV4" s="4">
        <v>43.528373290653199</v>
      </c>
      <c r="AW4" s="4">
        <v>494.61290215178599</v>
      </c>
      <c r="AX4" s="4">
        <v>42.803502511460103</v>
      </c>
      <c r="AY4" s="4">
        <v>60.983219175805701</v>
      </c>
      <c r="AZ4" s="4">
        <v>56.876016700896798</v>
      </c>
      <c r="BA4" s="4">
        <v>60.626975471762997</v>
      </c>
      <c r="BB4" s="4">
        <v>55.665112132351403</v>
      </c>
      <c r="BC4" s="4">
        <v>53.338389771697003</v>
      </c>
      <c r="BD4" s="4">
        <v>60.929707220064401</v>
      </c>
      <c r="BE4" s="4">
        <v>48.508105070836002</v>
      </c>
      <c r="BF4" s="4">
        <v>80.198504910088403</v>
      </c>
      <c r="BG4" s="4">
        <v>57.920453168754598</v>
      </c>
      <c r="BH4" s="4">
        <v>50.262244189724797</v>
      </c>
      <c r="BI4" s="4">
        <v>53.5741205940719</v>
      </c>
      <c r="BJ4" s="4">
        <v>46.7911619570651</v>
      </c>
      <c r="BK4" s="4">
        <v>48.6991465808116</v>
      </c>
      <c r="BL4" s="4">
        <v>55.852904667870298</v>
      </c>
      <c r="BM4" s="4">
        <v>61.575183105186902</v>
      </c>
      <c r="BN4" s="4">
        <v>46.814477697337203</v>
      </c>
      <c r="BO4" s="4">
        <v>59.305627787882898</v>
      </c>
      <c r="BP4" s="4">
        <v>60.345029151705603</v>
      </c>
      <c r="BQ4" s="4">
        <v>79.667632133678794</v>
      </c>
      <c r="BR4" s="4">
        <v>50.948302429671998</v>
      </c>
      <c r="BS4" s="4">
        <v>58.080525439036499</v>
      </c>
      <c r="BT4" s="4">
        <v>44.798830932130798</v>
      </c>
      <c r="BU4" s="4">
        <v>55.755502370894497</v>
      </c>
      <c r="BV4" s="4">
        <v>56.974505315782302</v>
      </c>
      <c r="BW4" s="4">
        <v>56.498583237044599</v>
      </c>
      <c r="BX4" s="4">
        <v>49.011474519189697</v>
      </c>
      <c r="BY4" s="4">
        <v>49.851528589518701</v>
      </c>
      <c r="BZ4" s="4">
        <v>62.072986314758502</v>
      </c>
      <c r="CA4" s="4">
        <v>53.803087744618303</v>
      </c>
      <c r="CB4" s="4">
        <v>48.467128415055598</v>
      </c>
      <c r="CC4" s="4">
        <v>46.026302410865199</v>
      </c>
      <c r="CD4" s="4">
        <v>58.880103291423801</v>
      </c>
      <c r="CE4" s="4">
        <v>53.554299044506301</v>
      </c>
      <c r="CF4" s="4">
        <v>56.229218840987301</v>
      </c>
      <c r="CG4" s="4">
        <v>58.477483111503702</v>
      </c>
      <c r="CH4" s="4">
        <v>48.667021052266897</v>
      </c>
      <c r="CI4" s="4">
        <v>47.837115975085702</v>
      </c>
      <c r="CJ4" s="4">
        <v>63.2912037636261</v>
      </c>
      <c r="CK4" s="4">
        <v>46.806048650254603</v>
      </c>
      <c r="CL4" s="4">
        <v>62.872755673176499</v>
      </c>
      <c r="CM4" s="4">
        <v>56.368979232774002</v>
      </c>
      <c r="CN4" s="4">
        <v>51.341418576192503</v>
      </c>
    </row>
    <row r="5" spans="1:92" ht="14.25" customHeight="1" x14ac:dyDescent="0.25">
      <c r="A5" s="2" t="s">
        <v>30</v>
      </c>
      <c r="B5" s="2">
        <v>48.542859743758697</v>
      </c>
      <c r="C5" s="2">
        <v>494.01632371445999</v>
      </c>
      <c r="D5" s="2">
        <v>46.992309121850802</v>
      </c>
      <c r="E5" s="2">
        <v>46.263177084409698</v>
      </c>
      <c r="F5" s="2">
        <v>45.338651144615902</v>
      </c>
      <c r="G5" s="2">
        <v>44.9259581499077</v>
      </c>
      <c r="H5" s="2">
        <v>45.323304183669499</v>
      </c>
      <c r="I5" s="2">
        <v>43.1806400117582</v>
      </c>
      <c r="J5" s="2">
        <v>44.628992750277803</v>
      </c>
      <c r="K5" s="2">
        <v>44.5152056431156</v>
      </c>
      <c r="L5" s="2">
        <v>42.811270260955702</v>
      </c>
      <c r="M5" s="2">
        <v>44.207776545780199</v>
      </c>
      <c r="N5" s="2">
        <v>41.4327965119544</v>
      </c>
      <c r="O5" s="2">
        <v>41.119284221919401</v>
      </c>
      <c r="P5" s="2">
        <v>42.470115725338196</v>
      </c>
      <c r="Q5" s="2">
        <v>44.121288712886397</v>
      </c>
      <c r="R5" s="2">
        <v>43.390718636256899</v>
      </c>
      <c r="S5" s="2">
        <v>42.669389694582499</v>
      </c>
      <c r="T5" s="2">
        <v>42.0112886490855</v>
      </c>
      <c r="U5" s="2">
        <v>42.998846052928101</v>
      </c>
      <c r="V5" s="2">
        <v>42.552904125868302</v>
      </c>
      <c r="W5" s="2">
        <v>45.199422755060297</v>
      </c>
      <c r="X5" s="2">
        <v>43.619572884835002</v>
      </c>
      <c r="Y5" s="2">
        <v>40.652770769530399</v>
      </c>
      <c r="Z5" s="2">
        <v>493.85501405477999</v>
      </c>
      <c r="AA5" s="2">
        <v>40.6088275455296</v>
      </c>
      <c r="AB5" s="2">
        <v>40.587073046254098</v>
      </c>
      <c r="AC5" s="2">
        <v>40.591117412821802</v>
      </c>
      <c r="AD5" s="2">
        <v>41.368006220886997</v>
      </c>
      <c r="AE5" s="2">
        <v>41.097240750235201</v>
      </c>
      <c r="AF5" s="2">
        <v>40.7244427165395</v>
      </c>
      <c r="AG5" s="2">
        <v>41.229684524066201</v>
      </c>
      <c r="AH5" s="2">
        <v>41.141773695305098</v>
      </c>
      <c r="AI5" s="2">
        <v>41.181961740098998</v>
      </c>
      <c r="AJ5" s="2">
        <v>40.927478954131203</v>
      </c>
      <c r="AK5" s="2">
        <v>41.147963436977903</v>
      </c>
      <c r="AL5" s="2">
        <v>41.426180765734699</v>
      </c>
      <c r="AM5" s="2">
        <v>41.537892508738999</v>
      </c>
      <c r="AN5" s="2">
        <v>41.4529493092964</v>
      </c>
      <c r="AO5" s="2">
        <v>39.728975414047298</v>
      </c>
      <c r="AP5" s="2">
        <v>39.667011280717396</v>
      </c>
      <c r="AQ5" s="2">
        <v>39.705209661053999</v>
      </c>
      <c r="AR5" s="2">
        <v>39.616618384007303</v>
      </c>
      <c r="AS5" s="3">
        <v>39.395653888287399</v>
      </c>
      <c r="AT5" s="3">
        <f>SQRT(1563.30053109964)</f>
        <v>39.53859546189824</v>
      </c>
      <c r="AU5" s="3">
        <f>SQRT(1567.04383126393)</f>
        <v>39.585904451760733</v>
      </c>
      <c r="AV5" s="4">
        <v>45.412226693437198</v>
      </c>
      <c r="AW5" s="4">
        <v>495.06952195485201</v>
      </c>
      <c r="AX5" s="4">
        <v>45.5263516126724</v>
      </c>
      <c r="AY5" s="4">
        <v>64.783411938128097</v>
      </c>
      <c r="AZ5" s="4">
        <v>59.440634957267598</v>
      </c>
      <c r="BA5" s="4">
        <v>63.823801579797802</v>
      </c>
      <c r="BB5" s="4">
        <v>57.478542182984299</v>
      </c>
      <c r="BC5" s="4">
        <v>55.598522092126302</v>
      </c>
      <c r="BD5" s="4">
        <v>62.5983785434928</v>
      </c>
      <c r="BE5" s="4">
        <v>51.123780351015803</v>
      </c>
      <c r="BF5" s="4">
        <v>82.647870345719099</v>
      </c>
      <c r="BG5" s="4">
        <v>62.6303282750292</v>
      </c>
      <c r="BH5" s="4">
        <v>51.667814869888197</v>
      </c>
      <c r="BI5" s="4">
        <v>56.338077083431699</v>
      </c>
      <c r="BJ5" s="4">
        <v>49.314866103866699</v>
      </c>
      <c r="BK5" s="4">
        <v>50.692607672951802</v>
      </c>
      <c r="BL5" s="4">
        <v>57.947600057457599</v>
      </c>
      <c r="BM5" s="4">
        <v>65.631066577749706</v>
      </c>
      <c r="BN5" s="4">
        <v>48.089205738479201</v>
      </c>
      <c r="BO5" s="4">
        <v>61.687895413062002</v>
      </c>
      <c r="BP5" s="4">
        <v>62.7810733869362</v>
      </c>
      <c r="BQ5" s="4">
        <v>81.823950546937596</v>
      </c>
      <c r="BR5" s="4">
        <v>53.636503429636797</v>
      </c>
      <c r="BS5" s="4">
        <v>59.8357855070971</v>
      </c>
      <c r="BT5" s="4">
        <v>46.399699704847698</v>
      </c>
      <c r="BU5" s="4">
        <v>58.249297459650101</v>
      </c>
      <c r="BV5" s="4">
        <v>61.570180864732301</v>
      </c>
      <c r="BW5" s="4">
        <v>60.843482117344699</v>
      </c>
      <c r="BX5" s="4">
        <v>50.649057373737499</v>
      </c>
      <c r="BY5" s="4">
        <v>47.906307321432102</v>
      </c>
      <c r="BZ5" s="4">
        <v>65.358209317814598</v>
      </c>
      <c r="CA5" s="4">
        <v>57.394596422803602</v>
      </c>
      <c r="CB5" s="4">
        <v>50.794249719554998</v>
      </c>
      <c r="CC5" s="4">
        <v>50.065981612520098</v>
      </c>
      <c r="CD5" s="4">
        <v>62.5478206363655</v>
      </c>
      <c r="CE5" s="4">
        <v>58.6959001024073</v>
      </c>
      <c r="CF5" s="4">
        <v>59.412636634224903</v>
      </c>
      <c r="CG5" s="4">
        <v>63.941368432650997</v>
      </c>
      <c r="CH5" s="4">
        <v>49.127179092491403</v>
      </c>
      <c r="CI5" s="4">
        <v>56.309129701249901</v>
      </c>
      <c r="CJ5" s="4">
        <v>67.081106451247507</v>
      </c>
      <c r="CK5" s="4">
        <v>50.793865646838498</v>
      </c>
      <c r="CL5" s="4">
        <v>65.659009958018601</v>
      </c>
      <c r="CM5" s="4">
        <v>58.222553356332298</v>
      </c>
      <c r="CN5" s="4">
        <v>55.225593778833201</v>
      </c>
    </row>
    <row r="6" spans="1:92" ht="14.25" customHeight="1" x14ac:dyDescent="0.25">
      <c r="A6" s="2" t="s">
        <v>31</v>
      </c>
      <c r="B6" s="2">
        <v>48.296284571104898</v>
      </c>
      <c r="C6" s="2">
        <v>494.47878625863899</v>
      </c>
      <c r="D6" s="2">
        <v>48.5334334984584</v>
      </c>
      <c r="E6" s="2">
        <v>47.619913274651701</v>
      </c>
      <c r="F6" s="2">
        <v>46.891211813518602</v>
      </c>
      <c r="G6" s="2">
        <v>45.885432929978599</v>
      </c>
      <c r="H6" s="2">
        <v>45.395672198667903</v>
      </c>
      <c r="I6" s="2">
        <v>44.880580827257802</v>
      </c>
      <c r="J6" s="2">
        <v>45.6960527312322</v>
      </c>
      <c r="K6" s="2">
        <v>44.4896019987724</v>
      </c>
      <c r="L6" s="2">
        <v>43.191325430746502</v>
      </c>
      <c r="M6" s="2">
        <v>42.024751193391602</v>
      </c>
      <c r="N6" s="2">
        <v>42.858250328079599</v>
      </c>
      <c r="O6" s="2">
        <v>43.6735675429045</v>
      </c>
      <c r="P6" s="2">
        <v>45.2783139908721</v>
      </c>
      <c r="Q6" s="2">
        <v>42.532039334981498</v>
      </c>
      <c r="R6" s="2">
        <v>44.515012980071297</v>
      </c>
      <c r="S6" s="2">
        <v>44.952053500134703</v>
      </c>
      <c r="T6" s="2">
        <v>45.9831831089787</v>
      </c>
      <c r="U6" s="2">
        <v>45.377715324524203</v>
      </c>
      <c r="V6" s="2">
        <v>45.074233907047898</v>
      </c>
      <c r="W6" s="2">
        <v>45.237056035609299</v>
      </c>
      <c r="X6" s="2">
        <v>44.2103678811648</v>
      </c>
      <c r="Y6" s="2">
        <v>42.175947498377397</v>
      </c>
      <c r="Z6" s="2">
        <v>494.37494928195201</v>
      </c>
      <c r="AA6" s="2">
        <v>42.136540884141397</v>
      </c>
      <c r="AB6" s="2">
        <v>42.116233298590799</v>
      </c>
      <c r="AC6" s="2">
        <v>42.121401761139403</v>
      </c>
      <c r="AD6" s="2">
        <v>42.814581473123198</v>
      </c>
      <c r="AE6" s="2">
        <v>42.418225718508097</v>
      </c>
      <c r="AF6" s="2">
        <v>42.163432801195697</v>
      </c>
      <c r="AG6" s="2">
        <v>42.484120763183803</v>
      </c>
      <c r="AH6" s="2">
        <v>42.3976056964459</v>
      </c>
      <c r="AI6" s="2">
        <v>42.3656768907558</v>
      </c>
      <c r="AJ6" s="2">
        <v>42.371630197246802</v>
      </c>
      <c r="AK6" s="2">
        <v>42.558140824954499</v>
      </c>
      <c r="AL6" s="2">
        <v>42.8061021351105</v>
      </c>
      <c r="AM6" s="2">
        <v>42.968659765432797</v>
      </c>
      <c r="AN6" s="2">
        <v>42.888539433745898</v>
      </c>
      <c r="AO6" s="2">
        <v>41.148170475660898</v>
      </c>
      <c r="AP6" s="2">
        <v>41.0763873681869</v>
      </c>
      <c r="AQ6" s="2">
        <v>41.099974008882803</v>
      </c>
      <c r="AR6" s="2">
        <v>41.038630412959698</v>
      </c>
      <c r="AS6" s="3">
        <v>40.849949273825302</v>
      </c>
      <c r="AT6" s="3">
        <f>SQRT(1679.90937411002)</f>
        <v>40.986697526270888</v>
      </c>
      <c r="AU6" s="3">
        <f>SQRT(1685.36988729178)</f>
        <v>41.053256719677918</v>
      </c>
      <c r="AV6" s="4">
        <v>46.140898662225602</v>
      </c>
      <c r="AW6" s="4">
        <v>495.66675210897603</v>
      </c>
      <c r="AX6" s="4">
        <v>46.4670964393312</v>
      </c>
      <c r="AY6" s="4">
        <v>64.627995971130801</v>
      </c>
      <c r="AZ6" s="4">
        <v>60.265539203198301</v>
      </c>
      <c r="BA6" s="4">
        <v>63.273568489069604</v>
      </c>
      <c r="BB6" s="4">
        <v>58.282110554429401</v>
      </c>
      <c r="BC6" s="4">
        <v>55.790927170394703</v>
      </c>
      <c r="BD6" s="4">
        <v>64.659506064801903</v>
      </c>
      <c r="BE6" s="4">
        <v>52.273040646415303</v>
      </c>
      <c r="BF6" s="4">
        <v>84.019342494293795</v>
      </c>
      <c r="BG6" s="4">
        <v>63.846088258616703</v>
      </c>
      <c r="BH6" s="4">
        <v>50.994180939729397</v>
      </c>
      <c r="BI6" s="4">
        <v>57.691325045482799</v>
      </c>
      <c r="BJ6" s="4">
        <v>49.615096882429597</v>
      </c>
      <c r="BK6" s="4">
        <v>52.066359526426702</v>
      </c>
      <c r="BL6" s="4">
        <v>58.729890785076996</v>
      </c>
      <c r="BM6" s="4">
        <v>67.850030541048795</v>
      </c>
      <c r="BN6" s="4">
        <v>49.376782087724202</v>
      </c>
      <c r="BO6" s="4">
        <v>62.103755857597598</v>
      </c>
      <c r="BP6" s="4">
        <v>62.823468807403302</v>
      </c>
      <c r="BQ6" s="4">
        <v>86.872199175211193</v>
      </c>
      <c r="BR6" s="4">
        <v>54.198327665376397</v>
      </c>
      <c r="BS6" s="4">
        <v>60.524544390172998</v>
      </c>
      <c r="BT6" s="4">
        <v>47.555416979175497</v>
      </c>
      <c r="BU6" s="4">
        <v>60.852438619473801</v>
      </c>
      <c r="BV6" s="4">
        <v>63.110770674335903</v>
      </c>
      <c r="BW6" s="4">
        <v>60.053646019882102</v>
      </c>
      <c r="BX6" s="4">
        <v>54.196963592136399</v>
      </c>
      <c r="BY6" s="4">
        <v>49.7940422685651</v>
      </c>
      <c r="BZ6" s="4">
        <v>59.426733270894999</v>
      </c>
      <c r="CA6" s="4">
        <v>56.222523408754597</v>
      </c>
      <c r="CB6" s="4">
        <v>52.171239350519301</v>
      </c>
      <c r="CC6" s="4">
        <v>50.630455112252598</v>
      </c>
      <c r="CD6" s="4">
        <v>62.471858337604203</v>
      </c>
      <c r="CE6" s="4">
        <v>58.164812654053399</v>
      </c>
      <c r="CF6" s="4">
        <v>59.0195302487341</v>
      </c>
      <c r="CG6" s="4">
        <v>63.321674589245603</v>
      </c>
      <c r="CH6" s="4">
        <v>49.369674703973402</v>
      </c>
      <c r="CI6" s="4">
        <v>55.596241550743997</v>
      </c>
      <c r="CJ6" s="4">
        <v>64.969778496053905</v>
      </c>
      <c r="CK6" s="4">
        <v>51.2280706166705</v>
      </c>
      <c r="CL6" s="4">
        <v>67.824545768063402</v>
      </c>
      <c r="CM6" s="4">
        <v>60.152222600030598</v>
      </c>
      <c r="CN6" s="4">
        <v>55.099676095849397</v>
      </c>
    </row>
    <row r="7" spans="1:92" ht="14.25" customHeight="1" x14ac:dyDescent="0.25">
      <c r="A7" s="2" t="s">
        <v>32</v>
      </c>
      <c r="B7" s="2">
        <v>49.123306019175899</v>
      </c>
      <c r="C7" s="2">
        <v>494.75429768990102</v>
      </c>
      <c r="D7" s="2">
        <v>49.445998128606703</v>
      </c>
      <c r="E7" s="2">
        <v>48.669697790491298</v>
      </c>
      <c r="F7" s="2">
        <v>47.842348422481003</v>
      </c>
      <c r="G7" s="2">
        <v>47.502205676465699</v>
      </c>
      <c r="H7" s="2">
        <v>46.036791911204297</v>
      </c>
      <c r="I7" s="2">
        <v>46.391560324867399</v>
      </c>
      <c r="J7" s="2">
        <v>45.662028189769103</v>
      </c>
      <c r="K7" s="2">
        <v>44.938719431286898</v>
      </c>
      <c r="L7" s="2">
        <v>47.395201581606003</v>
      </c>
      <c r="M7" s="2">
        <v>47.226639643784701</v>
      </c>
      <c r="N7" s="2">
        <v>47.085511557673101</v>
      </c>
      <c r="O7" s="2">
        <v>46.510512445044903</v>
      </c>
      <c r="P7" s="2">
        <v>46.421577102834398</v>
      </c>
      <c r="Q7" s="2">
        <v>45.685208369136298</v>
      </c>
      <c r="R7" s="2">
        <v>46.133457001539497</v>
      </c>
      <c r="S7" s="2">
        <v>48.495685168512303</v>
      </c>
      <c r="T7" s="2">
        <v>48.612944884711602</v>
      </c>
      <c r="U7" s="2">
        <v>45.841172629943898</v>
      </c>
      <c r="V7" s="2">
        <v>45.588717381079299</v>
      </c>
      <c r="W7" s="2">
        <v>46.922885539360699</v>
      </c>
      <c r="X7" s="2">
        <v>46.213478393093297</v>
      </c>
      <c r="Y7" s="2">
        <v>44.105062275978497</v>
      </c>
      <c r="Z7" s="2">
        <v>494.52671629924703</v>
      </c>
      <c r="AA7" s="2">
        <v>44.068916228085101</v>
      </c>
      <c r="AB7" s="2">
        <v>44.044505602264302</v>
      </c>
      <c r="AC7" s="2">
        <v>44.050927790743899</v>
      </c>
      <c r="AD7" s="2">
        <v>44.564569127493399</v>
      </c>
      <c r="AE7" s="2">
        <v>44.228253133067298</v>
      </c>
      <c r="AF7" s="2">
        <v>44.098242498913898</v>
      </c>
      <c r="AG7" s="2">
        <v>44.163183668915103</v>
      </c>
      <c r="AH7" s="2">
        <v>44.161425652522098</v>
      </c>
      <c r="AI7" s="2">
        <v>44.1939628274366</v>
      </c>
      <c r="AJ7" s="2">
        <v>44.321272627616501</v>
      </c>
      <c r="AK7" s="2">
        <v>44.443152646529903</v>
      </c>
      <c r="AL7" s="2">
        <v>44.7496921131101</v>
      </c>
      <c r="AM7" s="2">
        <v>44.7914116394956</v>
      </c>
      <c r="AN7" s="2">
        <v>44.755055104109097</v>
      </c>
      <c r="AO7" s="2">
        <v>42.994266537337097</v>
      </c>
      <c r="AP7" s="2">
        <v>42.863233909353902</v>
      </c>
      <c r="AQ7" s="2">
        <v>42.887635098461601</v>
      </c>
      <c r="AR7" s="2">
        <v>42.861169256453501</v>
      </c>
      <c r="AS7" s="3">
        <v>42.736143227156496</v>
      </c>
      <c r="AT7" s="3">
        <f>SQRT(1836.42950714889)</f>
        <v>42.853582197395006</v>
      </c>
      <c r="AU7" s="3">
        <f>SQRT(1846.39841550015)</f>
        <v>42.969738368998129</v>
      </c>
      <c r="AV7" s="4">
        <v>47.482515845730802</v>
      </c>
      <c r="AW7" s="4">
        <v>495.83120752498002</v>
      </c>
      <c r="AX7" s="4">
        <v>45.667480705572302</v>
      </c>
      <c r="AY7" s="4">
        <v>63.502638181248798</v>
      </c>
      <c r="AZ7" s="4">
        <v>61.641790731953002</v>
      </c>
      <c r="BA7" s="4">
        <v>63.865376797083599</v>
      </c>
      <c r="BB7" s="4">
        <v>58.0105925622195</v>
      </c>
      <c r="BC7" s="4">
        <v>56.914246161932503</v>
      </c>
      <c r="BD7" s="4">
        <v>65.262190341720199</v>
      </c>
      <c r="BE7" s="4">
        <v>54.295562228922201</v>
      </c>
      <c r="BF7" s="4">
        <v>84.396573038003197</v>
      </c>
      <c r="BG7" s="4">
        <v>63.707627801861904</v>
      </c>
      <c r="BH7" s="4">
        <v>51.5738279580548</v>
      </c>
      <c r="BI7" s="4">
        <v>59.368536305279001</v>
      </c>
      <c r="BJ7" s="4">
        <v>51.102587363207803</v>
      </c>
      <c r="BK7" s="4">
        <v>51.413648151176901</v>
      </c>
      <c r="BL7" s="4">
        <v>59.749390213040897</v>
      </c>
      <c r="BM7" s="4">
        <v>68.948902153765502</v>
      </c>
      <c r="BN7" s="4">
        <v>49.157055608436998</v>
      </c>
      <c r="BO7" s="4">
        <v>62.961404388451498</v>
      </c>
      <c r="BP7" s="4">
        <v>63.750219370653397</v>
      </c>
      <c r="BQ7" s="4">
        <v>86.849440067691006</v>
      </c>
      <c r="BR7" s="4">
        <v>54.737494537399598</v>
      </c>
      <c r="BS7" s="4">
        <v>61.326285244250002</v>
      </c>
      <c r="BT7" s="4">
        <v>50.4258294652833</v>
      </c>
      <c r="BU7" s="4">
        <v>63.158021639129601</v>
      </c>
      <c r="BV7" s="4">
        <v>65.876411263233095</v>
      </c>
      <c r="BW7" s="4">
        <v>61.375977376594797</v>
      </c>
      <c r="BX7" s="4">
        <v>54.741260335455003</v>
      </c>
      <c r="BY7" s="4">
        <v>50.833938087333799</v>
      </c>
      <c r="BZ7" s="4">
        <v>61.693777827169697</v>
      </c>
      <c r="CA7" s="4">
        <v>58.214609280676598</v>
      </c>
      <c r="CB7" s="4">
        <v>51.885712119096702</v>
      </c>
      <c r="CC7" s="4">
        <v>54.672595245197002</v>
      </c>
      <c r="CD7" s="4">
        <v>62.910607078848599</v>
      </c>
      <c r="CE7" s="4">
        <v>59.5676471983139</v>
      </c>
      <c r="CF7" s="4">
        <v>60.428374277527098</v>
      </c>
      <c r="CG7" s="4">
        <v>62.166152364906701</v>
      </c>
      <c r="CH7" s="4">
        <v>48.910537868046802</v>
      </c>
      <c r="CI7" s="4">
        <v>55.091094110531103</v>
      </c>
      <c r="CJ7" s="4">
        <v>64.270032439483103</v>
      </c>
      <c r="CK7" s="4">
        <v>51.298434558279297</v>
      </c>
      <c r="CL7" s="4">
        <v>67.712518602620605</v>
      </c>
      <c r="CM7" s="4">
        <v>60.379612386124599</v>
      </c>
      <c r="CN7" s="4">
        <v>56.867055953703698</v>
      </c>
    </row>
    <row r="8" spans="1:92" ht="14.25" customHeight="1" x14ac:dyDescent="0.25">
      <c r="A8" s="2" t="s">
        <v>33</v>
      </c>
      <c r="B8" s="2">
        <v>51.081245581927199</v>
      </c>
      <c r="C8" s="2">
        <v>493.68091469126</v>
      </c>
      <c r="D8" s="2">
        <v>51.951140695230997</v>
      </c>
      <c r="E8" s="2">
        <v>50.460484787799203</v>
      </c>
      <c r="F8" s="2">
        <v>49.599689051807403</v>
      </c>
      <c r="G8" s="2">
        <v>48.504883300607801</v>
      </c>
      <c r="H8" s="2">
        <v>46.913627998093297</v>
      </c>
      <c r="I8" s="2">
        <v>49.512131600832397</v>
      </c>
      <c r="J8" s="2">
        <v>48.677069843573001</v>
      </c>
      <c r="K8" s="2">
        <v>50.823679119943002</v>
      </c>
      <c r="L8" s="2">
        <v>49.513674533733003</v>
      </c>
      <c r="M8" s="2">
        <v>49.793868131724601</v>
      </c>
      <c r="N8" s="2">
        <v>48.0710139926612</v>
      </c>
      <c r="O8" s="2">
        <v>48.6246763776441</v>
      </c>
      <c r="P8" s="2">
        <v>46.930376432299298</v>
      </c>
      <c r="Q8" s="2">
        <v>48.151520390407597</v>
      </c>
      <c r="R8" s="2">
        <v>47.164337531773697</v>
      </c>
      <c r="S8" s="2">
        <v>48.693995088877799</v>
      </c>
      <c r="T8" s="2">
        <v>48.376870070355302</v>
      </c>
      <c r="U8" s="2">
        <v>48.466524664676498</v>
      </c>
      <c r="V8" s="2">
        <v>45.803314634614303</v>
      </c>
      <c r="W8" s="2">
        <v>45.828193795979203</v>
      </c>
      <c r="X8" s="2">
        <v>45.815403670625898</v>
      </c>
      <c r="Y8" s="2">
        <v>45.619788726768299</v>
      </c>
      <c r="Z8" s="2">
        <v>493.558444539844</v>
      </c>
      <c r="AA8" s="2">
        <v>45.5831980449314</v>
      </c>
      <c r="AB8" s="2">
        <v>45.559811251949</v>
      </c>
      <c r="AC8" s="2">
        <v>45.568811486023598</v>
      </c>
      <c r="AD8" s="2">
        <v>46.325190610025103</v>
      </c>
      <c r="AE8" s="2">
        <v>45.952876936324401</v>
      </c>
      <c r="AF8" s="2">
        <v>45.889237246196302</v>
      </c>
      <c r="AG8" s="2">
        <v>45.996614760615998</v>
      </c>
      <c r="AH8" s="2">
        <v>46.128195752199098</v>
      </c>
      <c r="AI8" s="2">
        <v>46.112982644382399</v>
      </c>
      <c r="AJ8" s="2">
        <v>46.125515615860103</v>
      </c>
      <c r="AK8" s="2">
        <v>46.200374299397097</v>
      </c>
      <c r="AL8" s="2">
        <v>46.460520545029802</v>
      </c>
      <c r="AM8" s="2">
        <v>46.424272200767</v>
      </c>
      <c r="AN8" s="2">
        <v>46.312515710481101</v>
      </c>
      <c r="AO8" s="2">
        <v>44.5251071347287</v>
      </c>
      <c r="AP8" s="2">
        <v>44.317245772963197</v>
      </c>
      <c r="AQ8" s="2">
        <v>44.337598141992402</v>
      </c>
      <c r="AR8" s="2">
        <v>44.310714479133097</v>
      </c>
      <c r="AS8" s="3">
        <v>44.179403711891602</v>
      </c>
      <c r="AT8" s="3">
        <f>SQRT(1959.02237990882)</f>
        <v>44.260844771748538</v>
      </c>
      <c r="AU8" s="3">
        <f>SQRT(1969.1360349489)</f>
        <v>44.37494828108423</v>
      </c>
      <c r="AV8" s="4">
        <v>47.4085007024457</v>
      </c>
      <c r="AW8" s="4">
        <v>494.83660853438801</v>
      </c>
      <c r="AX8" s="4">
        <v>45.762412670503799</v>
      </c>
      <c r="AY8" s="4">
        <v>65.953812631914204</v>
      </c>
      <c r="AZ8" s="4">
        <v>61.9572650071675</v>
      </c>
      <c r="BA8" s="4">
        <v>64.193768660926395</v>
      </c>
      <c r="BB8" s="4">
        <v>58.593184101463997</v>
      </c>
      <c r="BC8" s="4">
        <v>56.589657492199699</v>
      </c>
      <c r="BD8" s="4">
        <v>65.018805786355102</v>
      </c>
      <c r="BE8" s="4">
        <v>53.924771782049298</v>
      </c>
      <c r="BF8" s="4">
        <v>85.283112818683705</v>
      </c>
      <c r="BG8" s="4">
        <v>62.6110322812576</v>
      </c>
      <c r="BH8" s="4">
        <v>51.271347686220103</v>
      </c>
      <c r="BI8" s="4">
        <v>58.455373852182397</v>
      </c>
      <c r="BJ8" s="4">
        <v>51.264988178669398</v>
      </c>
      <c r="BK8" s="4">
        <v>52.0418836866966</v>
      </c>
      <c r="BL8" s="4">
        <v>59.565610841426903</v>
      </c>
      <c r="BM8" s="4">
        <v>68.711763400745795</v>
      </c>
      <c r="BN8" s="4">
        <v>49.567740576341201</v>
      </c>
      <c r="BO8" s="4">
        <v>63.641456859876698</v>
      </c>
      <c r="BP8" s="4">
        <v>63.6567221820562</v>
      </c>
      <c r="BQ8" s="4">
        <v>86.5060042598829</v>
      </c>
      <c r="BR8" s="4">
        <v>53.6584747439544</v>
      </c>
      <c r="BS8" s="4">
        <v>58.3683268465251</v>
      </c>
      <c r="BT8" s="4">
        <v>52.5112326076652</v>
      </c>
      <c r="BU8" s="4">
        <v>62.7809759930675</v>
      </c>
      <c r="BV8" s="4">
        <v>64.381088405391097</v>
      </c>
      <c r="BW8" s="4">
        <v>60.414819884256502</v>
      </c>
      <c r="BX8" s="4">
        <v>57.393166056478101</v>
      </c>
      <c r="BY8" s="4">
        <v>53.368508524695699</v>
      </c>
      <c r="BZ8" s="4">
        <v>59.637181628296098</v>
      </c>
      <c r="CA8" s="4">
        <v>57.6354457526242</v>
      </c>
      <c r="CB8" s="4">
        <v>50.864811239648802</v>
      </c>
      <c r="CC8" s="4">
        <v>51.780487484788303</v>
      </c>
      <c r="CD8" s="4">
        <v>61.096908781141302</v>
      </c>
      <c r="CE8" s="4">
        <v>60.990287433816903</v>
      </c>
      <c r="CF8" s="4">
        <v>60.179183750095703</v>
      </c>
      <c r="CG8" s="4">
        <v>61.143635764351899</v>
      </c>
      <c r="CH8" s="4">
        <v>47.886579288849099</v>
      </c>
      <c r="CI8" s="4">
        <v>57.1868819908074</v>
      </c>
      <c r="CJ8" s="4">
        <v>64.025635393528802</v>
      </c>
      <c r="CK8" s="4">
        <v>55.971450006620401</v>
      </c>
      <c r="CL8" s="4">
        <v>66.521982464611597</v>
      </c>
      <c r="CM8" s="4">
        <v>61.4157346643278</v>
      </c>
      <c r="CN8" s="4">
        <v>55.364663417919303</v>
      </c>
    </row>
    <row r="9" spans="1:92" ht="14.25" customHeight="1" x14ac:dyDescent="0.25">
      <c r="A9" s="2" t="s">
        <v>34</v>
      </c>
      <c r="B9" s="2">
        <v>54.041299468810898</v>
      </c>
      <c r="C9" s="2">
        <v>494.184312290702</v>
      </c>
      <c r="D9" s="2">
        <v>54.876667845973003</v>
      </c>
      <c r="E9" s="2">
        <v>51.107035828559603</v>
      </c>
      <c r="F9" s="2">
        <v>51.106582090743402</v>
      </c>
      <c r="G9" s="2">
        <v>48.388722511165398</v>
      </c>
      <c r="H9" s="2">
        <v>49.577235378869602</v>
      </c>
      <c r="I9" s="2">
        <v>48.188748542044401</v>
      </c>
      <c r="J9" s="2">
        <v>49.619679164932997</v>
      </c>
      <c r="K9" s="2">
        <v>50.039672752628498</v>
      </c>
      <c r="L9" s="2">
        <v>49.612837113520399</v>
      </c>
      <c r="M9" s="2">
        <v>48.587528435903401</v>
      </c>
      <c r="N9" s="2">
        <v>48.874075710744499</v>
      </c>
      <c r="O9" s="2">
        <v>50.958362284873502</v>
      </c>
      <c r="P9" s="2">
        <v>50.518973984074201</v>
      </c>
      <c r="Q9" s="2">
        <v>48.3293072807231</v>
      </c>
      <c r="R9" s="2">
        <v>49.492411816161997</v>
      </c>
      <c r="S9" s="2">
        <v>48.623023623584501</v>
      </c>
      <c r="T9" s="2">
        <v>50.594812213873404</v>
      </c>
      <c r="U9" s="2">
        <v>47.739439737549802</v>
      </c>
      <c r="V9" s="2">
        <v>46.360943331939502</v>
      </c>
      <c r="W9" s="2">
        <v>47.547792211441497</v>
      </c>
      <c r="X9" s="2">
        <v>46.386051160971903</v>
      </c>
      <c r="Y9" s="2">
        <v>47.2096996402313</v>
      </c>
      <c r="Z9" s="2">
        <v>493.98129182056402</v>
      </c>
      <c r="AA9" s="2">
        <v>47.174734506553399</v>
      </c>
      <c r="AB9" s="2">
        <v>47.1523284399183</v>
      </c>
      <c r="AC9" s="2">
        <v>47.163217548544999</v>
      </c>
      <c r="AD9" s="2">
        <v>47.7823695069699</v>
      </c>
      <c r="AE9" s="2">
        <v>47.3759892994265</v>
      </c>
      <c r="AF9" s="2">
        <v>47.343680387652803</v>
      </c>
      <c r="AG9" s="2">
        <v>47.373380134932802</v>
      </c>
      <c r="AH9" s="2">
        <v>47.528692346966203</v>
      </c>
      <c r="AI9" s="2">
        <v>47.521074474634702</v>
      </c>
      <c r="AJ9" s="2">
        <v>47.449415863208003</v>
      </c>
      <c r="AK9" s="2">
        <v>47.488799259685798</v>
      </c>
      <c r="AL9" s="2">
        <v>47.821448976686298</v>
      </c>
      <c r="AM9" s="2">
        <v>47.8114120059059</v>
      </c>
      <c r="AN9" s="2">
        <v>47.6130026252523</v>
      </c>
      <c r="AO9" s="2">
        <v>45.965802722091702</v>
      </c>
      <c r="AP9" s="2">
        <v>45.873289402202701</v>
      </c>
      <c r="AQ9" s="2">
        <v>45.939076442059303</v>
      </c>
      <c r="AR9" s="2">
        <v>45.922986043070701</v>
      </c>
      <c r="AS9" s="3">
        <v>45.806932758456298</v>
      </c>
      <c r="AT9" s="3">
        <f>SQRT(2112.92836444457)</f>
        <v>45.966600531740106</v>
      </c>
      <c r="AU9" s="3">
        <f>SQRT(2132.57661499392)</f>
        <v>46.179829092298725</v>
      </c>
      <c r="AV9" s="4">
        <v>49.257607945658002</v>
      </c>
      <c r="AW9" s="4">
        <v>495.23973374498701</v>
      </c>
      <c r="AX9" s="4">
        <v>47.783376575924301</v>
      </c>
      <c r="AY9" s="4">
        <v>65.448061321374198</v>
      </c>
      <c r="AZ9" s="4">
        <v>63.285226704842898</v>
      </c>
      <c r="BA9" s="4">
        <v>66.427790972424305</v>
      </c>
      <c r="BB9" s="4">
        <v>60.797489533060897</v>
      </c>
      <c r="BC9" s="4">
        <v>57.475110591183203</v>
      </c>
      <c r="BD9" s="4">
        <v>67.241785513614602</v>
      </c>
      <c r="BE9" s="4">
        <v>55.594285564349398</v>
      </c>
      <c r="BF9" s="4">
        <v>86.373541766036297</v>
      </c>
      <c r="BG9" s="4">
        <v>64.265606206967504</v>
      </c>
      <c r="BH9" s="4">
        <v>52.842837157789397</v>
      </c>
      <c r="BI9" s="4">
        <v>59.960426070383903</v>
      </c>
      <c r="BJ9" s="4">
        <v>53.615257708777598</v>
      </c>
      <c r="BK9" s="4">
        <v>52.698235495168298</v>
      </c>
      <c r="BL9" s="4">
        <v>59.991076174732697</v>
      </c>
      <c r="BM9" s="4">
        <v>69.397519211364298</v>
      </c>
      <c r="BN9" s="4">
        <v>51.249549440772903</v>
      </c>
      <c r="BO9" s="4">
        <v>64.448211013887899</v>
      </c>
      <c r="BP9" s="4">
        <v>65.348764124563104</v>
      </c>
      <c r="BQ9" s="4">
        <v>88.997650638250093</v>
      </c>
      <c r="BR9" s="4">
        <v>55.9507326298856</v>
      </c>
      <c r="BS9" s="4">
        <v>60.675760262148302</v>
      </c>
      <c r="BT9" s="4">
        <v>54.807649979746799</v>
      </c>
      <c r="BU9" s="4">
        <v>62.456356089771603</v>
      </c>
      <c r="BV9" s="4">
        <v>64.716268762011396</v>
      </c>
      <c r="BW9" s="4">
        <v>62.690857254337097</v>
      </c>
      <c r="BX9" s="4">
        <v>58.589715343313998</v>
      </c>
      <c r="BY9" s="4">
        <v>54.2867430621342</v>
      </c>
      <c r="BZ9" s="4">
        <v>66.120501092716097</v>
      </c>
      <c r="CA9" s="4">
        <v>56.7747982016121</v>
      </c>
      <c r="CB9" s="4">
        <v>51.740277995329699</v>
      </c>
      <c r="CC9" s="4">
        <v>56.139488824703598</v>
      </c>
      <c r="CD9" s="4">
        <v>63.771077754345797</v>
      </c>
      <c r="CE9" s="4">
        <v>63.677419890698097</v>
      </c>
      <c r="CF9" s="4">
        <v>62.205627616837702</v>
      </c>
      <c r="CG9" s="4">
        <v>63.798815711488302</v>
      </c>
      <c r="CH9" s="4">
        <v>51.488643991164501</v>
      </c>
      <c r="CI9" s="4">
        <v>57.7068202251656</v>
      </c>
      <c r="CJ9" s="4">
        <v>65.586790787349997</v>
      </c>
      <c r="CK9" s="4">
        <v>56.774851178036599</v>
      </c>
      <c r="CL9" s="4">
        <v>69.203633557516795</v>
      </c>
      <c r="CM9" s="4">
        <v>64.563128743313001</v>
      </c>
      <c r="CN9" s="4">
        <v>56.389495118938797</v>
      </c>
    </row>
    <row r="10" spans="1:92" ht="14.25" customHeight="1" x14ac:dyDescent="0.25">
      <c r="A10" s="2" t="s">
        <v>35</v>
      </c>
      <c r="B10" s="2">
        <v>55.696609875242302</v>
      </c>
      <c r="C10" s="2">
        <v>493.58241134191599</v>
      </c>
      <c r="D10" s="2">
        <v>55.065561174617699</v>
      </c>
      <c r="E10" s="2">
        <v>53.644558012617601</v>
      </c>
      <c r="F10" s="2">
        <v>53.858158217277897</v>
      </c>
      <c r="G10" s="2">
        <v>52.164052988447096</v>
      </c>
      <c r="H10" s="2">
        <v>50.580362907289199</v>
      </c>
      <c r="I10" s="2">
        <v>51.0098974764094</v>
      </c>
      <c r="J10" s="2">
        <v>52.261216028244299</v>
      </c>
      <c r="K10" s="2">
        <v>53.015346005487402</v>
      </c>
      <c r="L10" s="2">
        <v>53.026322018879902</v>
      </c>
      <c r="M10" s="2">
        <v>51.192439966432403</v>
      </c>
      <c r="N10" s="2">
        <v>52.37317247072</v>
      </c>
      <c r="O10" s="2">
        <v>52.790540688851301</v>
      </c>
      <c r="P10" s="2">
        <v>52.7559056135877</v>
      </c>
      <c r="Q10" s="2">
        <v>50.051293982313297</v>
      </c>
      <c r="R10" s="2">
        <v>50.865580359710997</v>
      </c>
      <c r="S10" s="2">
        <v>50.757355699735797</v>
      </c>
      <c r="T10" s="2">
        <v>52.902815928792698</v>
      </c>
      <c r="U10" s="2">
        <v>52.914338116991097</v>
      </c>
      <c r="V10" s="2">
        <v>51.264619273617797</v>
      </c>
      <c r="W10" s="2">
        <v>51.420067214474599</v>
      </c>
      <c r="X10" s="2">
        <v>52.302569759433702</v>
      </c>
      <c r="Y10" s="2">
        <v>50.047895862309701</v>
      </c>
      <c r="Z10" s="2">
        <v>493.449529878752</v>
      </c>
      <c r="AA10" s="2">
        <v>50.013962768159999</v>
      </c>
      <c r="AB10" s="2">
        <v>49.994975913263403</v>
      </c>
      <c r="AC10" s="2">
        <v>50.004939157941301</v>
      </c>
      <c r="AD10" s="2">
        <v>50.536353068838601</v>
      </c>
      <c r="AE10" s="2">
        <v>50.171190009714898</v>
      </c>
      <c r="AF10" s="2">
        <v>50.203431349239999</v>
      </c>
      <c r="AG10" s="2">
        <v>50.195793213362599</v>
      </c>
      <c r="AH10" s="2">
        <v>50.322666635756804</v>
      </c>
      <c r="AI10" s="2">
        <v>50.320014249727997</v>
      </c>
      <c r="AJ10" s="2">
        <v>50.233265022450297</v>
      </c>
      <c r="AK10" s="2">
        <v>50.291613022280501</v>
      </c>
      <c r="AL10" s="2">
        <v>50.540427566406798</v>
      </c>
      <c r="AM10" s="2">
        <v>50.457794390700201</v>
      </c>
      <c r="AN10" s="2">
        <v>50.359849383295703</v>
      </c>
      <c r="AO10" s="2">
        <v>48.794610455407103</v>
      </c>
      <c r="AP10" s="3">
        <v>48.644136552056402</v>
      </c>
      <c r="AQ10" s="2">
        <v>48.701618330803903</v>
      </c>
      <c r="AR10" s="2">
        <v>48.752525526786897</v>
      </c>
      <c r="AS10" s="2">
        <v>48.693991133678097</v>
      </c>
      <c r="AT10" s="3">
        <f>SQRT(2380.10490969756)</f>
        <v>48.786318878324479</v>
      </c>
      <c r="AU10" s="3">
        <f>SQRT(2406.30319921961)</f>
        <v>49.054084429531557</v>
      </c>
      <c r="AV10" s="4">
        <v>49.802035107725999</v>
      </c>
      <c r="AW10" s="4">
        <v>494.697088751362</v>
      </c>
      <c r="AX10" s="4">
        <v>49.945119437072798</v>
      </c>
      <c r="AY10" s="4">
        <v>70.579243114257693</v>
      </c>
      <c r="AZ10" s="4">
        <v>65.759020497635703</v>
      </c>
      <c r="BA10" s="4">
        <v>68.498858625891302</v>
      </c>
      <c r="BB10" s="4">
        <v>63.184245844175798</v>
      </c>
      <c r="BC10" s="4">
        <v>59.345882088374402</v>
      </c>
      <c r="BD10" s="4">
        <v>68.874202673436997</v>
      </c>
      <c r="BE10" s="4">
        <v>58.042715470762197</v>
      </c>
      <c r="BF10" s="4">
        <v>88.7522766527659</v>
      </c>
      <c r="BG10" s="4">
        <v>66.702164520352298</v>
      </c>
      <c r="BH10" s="4">
        <v>56.637092338785699</v>
      </c>
      <c r="BI10" s="4">
        <v>61.2219528919317</v>
      </c>
      <c r="BJ10" s="4">
        <v>55.239978069783298</v>
      </c>
      <c r="BK10" s="4">
        <v>54.240943833372903</v>
      </c>
      <c r="BL10" s="4">
        <v>62.739071495373103</v>
      </c>
      <c r="BM10" s="4">
        <v>71.518652332428303</v>
      </c>
      <c r="BN10" s="4">
        <v>52.840143232882603</v>
      </c>
      <c r="BO10" s="4">
        <v>66.343614919875193</v>
      </c>
      <c r="BP10" s="4">
        <v>66.432535259476495</v>
      </c>
      <c r="BQ10" s="4">
        <v>89.461176930706799</v>
      </c>
      <c r="BR10" s="4">
        <v>56.490062447158898</v>
      </c>
      <c r="BS10" s="4">
        <v>61.509752708697498</v>
      </c>
      <c r="BT10" s="4">
        <v>56.471701007851003</v>
      </c>
      <c r="BU10" s="4">
        <v>67.023995580930105</v>
      </c>
      <c r="BV10" s="4">
        <v>67.505984067790294</v>
      </c>
      <c r="BW10" s="4">
        <v>64.150601602166503</v>
      </c>
      <c r="BX10" s="4">
        <v>59.408209179924398</v>
      </c>
      <c r="BY10" s="4">
        <v>56.501069839146702</v>
      </c>
      <c r="BZ10" s="4">
        <v>62.108905311384703</v>
      </c>
      <c r="CA10" s="4">
        <v>60.688875203725601</v>
      </c>
      <c r="CB10" s="4">
        <v>55.379021723953002</v>
      </c>
      <c r="CC10" s="4">
        <v>57.313358836256597</v>
      </c>
      <c r="CD10" s="4">
        <v>68.547587798052405</v>
      </c>
      <c r="CE10" s="4">
        <v>63.544433878681701</v>
      </c>
      <c r="CF10" s="4">
        <v>65.756115167402299</v>
      </c>
      <c r="CG10" s="4">
        <v>64.924046401830907</v>
      </c>
      <c r="CH10" s="4">
        <v>54.900067550491102</v>
      </c>
      <c r="CI10" s="4">
        <v>59.010187200667801</v>
      </c>
      <c r="CJ10" s="4">
        <v>67.741359742854399</v>
      </c>
      <c r="CK10" s="4">
        <v>61.089786161007403</v>
      </c>
      <c r="CL10" s="4">
        <v>71.389168578311995</v>
      </c>
      <c r="CM10" s="4">
        <v>68.077756266931701</v>
      </c>
      <c r="CN10" s="4">
        <v>58.645471941168502</v>
      </c>
    </row>
    <row r="11" spans="1:92" ht="14.25" customHeight="1" x14ac:dyDescent="0.25">
      <c r="A11" s="2" t="s">
        <v>36</v>
      </c>
      <c r="B11" s="2">
        <v>57.5442024596097</v>
      </c>
      <c r="C11" s="2">
        <v>493.660361521445</v>
      </c>
      <c r="D11" s="2">
        <v>57.187454229241098</v>
      </c>
      <c r="E11" s="2">
        <v>55.204649353021402</v>
      </c>
      <c r="F11" s="2">
        <v>52.047926500659699</v>
      </c>
      <c r="G11" s="2">
        <v>52.493166598128703</v>
      </c>
      <c r="H11" s="2">
        <v>52.799119560542202</v>
      </c>
      <c r="I11" s="2">
        <v>53.578026999276503</v>
      </c>
      <c r="J11" s="2">
        <v>52.766105112648503</v>
      </c>
      <c r="K11" s="2">
        <v>53.310684031266703</v>
      </c>
      <c r="L11" s="2">
        <v>53.047711679635697</v>
      </c>
      <c r="M11" s="2">
        <v>51.951149099392197</v>
      </c>
      <c r="N11" s="2">
        <v>52.333440788089703</v>
      </c>
      <c r="O11" s="2">
        <v>54.537742139350897</v>
      </c>
      <c r="P11" s="2">
        <v>51.719850799887503</v>
      </c>
      <c r="Q11" s="2">
        <v>52.087175774970902</v>
      </c>
      <c r="R11" s="2">
        <v>52.4689115064185</v>
      </c>
      <c r="S11" s="2">
        <v>52.825115609458599</v>
      </c>
      <c r="T11" s="2">
        <v>54.148738096206102</v>
      </c>
      <c r="U11" s="2">
        <v>51.459785572220603</v>
      </c>
      <c r="V11" s="2">
        <v>52.520123299850397</v>
      </c>
      <c r="W11" s="2">
        <v>51.464834663330301</v>
      </c>
      <c r="X11" s="2">
        <v>50.819198733278597</v>
      </c>
      <c r="Y11" s="2">
        <v>50.481427212752699</v>
      </c>
      <c r="Z11" s="2">
        <v>493.46472514528</v>
      </c>
      <c r="AA11" s="2">
        <v>50.448595579211897</v>
      </c>
      <c r="AB11" s="2">
        <v>50.422664422272298</v>
      </c>
      <c r="AC11" s="2">
        <v>50.436161912059497</v>
      </c>
      <c r="AD11" s="2">
        <v>50.929663025542403</v>
      </c>
      <c r="AE11" s="2">
        <v>50.5686292318941</v>
      </c>
      <c r="AF11" s="2">
        <v>50.616570501021997</v>
      </c>
      <c r="AG11" s="2">
        <v>50.558924579565598</v>
      </c>
      <c r="AH11" s="2">
        <v>50.6948934727832</v>
      </c>
      <c r="AI11" s="2">
        <v>50.686414513910002</v>
      </c>
      <c r="AJ11" s="2">
        <v>50.6131608240497</v>
      </c>
      <c r="AK11" s="2">
        <v>50.7076222489084</v>
      </c>
      <c r="AL11" s="2">
        <v>51.011822133003903</v>
      </c>
      <c r="AM11" s="2">
        <v>50.951962397626197</v>
      </c>
      <c r="AN11" s="2">
        <v>50.723627423702098</v>
      </c>
      <c r="AO11" s="2">
        <v>49.248362635400099</v>
      </c>
      <c r="AP11" s="2">
        <v>49.1514792843018</v>
      </c>
      <c r="AQ11" s="2">
        <v>49.134986342037898</v>
      </c>
      <c r="AR11" s="2">
        <v>49.1869578989484</v>
      </c>
      <c r="AS11" s="3">
        <v>49.101549258973499</v>
      </c>
      <c r="AT11" s="3">
        <f>SQRT(2422.1420539529)</f>
        <v>49.215262408656322</v>
      </c>
      <c r="AU11" s="3">
        <f>SQRT(2445.66867571054)</f>
        <v>49.45370234583595</v>
      </c>
      <c r="AV11" s="4">
        <v>49.319306186330799</v>
      </c>
      <c r="AW11" s="4">
        <v>494.69337061656199</v>
      </c>
      <c r="AX11" s="4">
        <v>50.504171074300203</v>
      </c>
      <c r="AY11" s="4">
        <v>69.815448191859801</v>
      </c>
      <c r="AZ11" s="4">
        <v>65.431683262153598</v>
      </c>
      <c r="BA11" s="4">
        <v>69.330495890747599</v>
      </c>
      <c r="BB11" s="4">
        <v>62.5026550482415</v>
      </c>
      <c r="BC11" s="4">
        <v>59.762671298417501</v>
      </c>
      <c r="BD11" s="4">
        <v>68.842770550806094</v>
      </c>
      <c r="BE11" s="4">
        <v>57.882420579366801</v>
      </c>
      <c r="BF11" s="4">
        <v>87.578148053289397</v>
      </c>
      <c r="BG11" s="4">
        <v>66.403914768089905</v>
      </c>
      <c r="BH11" s="4">
        <v>55.9532682348488</v>
      </c>
      <c r="BI11" s="4">
        <v>61.107695185384699</v>
      </c>
      <c r="BJ11" s="4">
        <v>55.956334069507498</v>
      </c>
      <c r="BK11" s="4">
        <v>53.818834386955103</v>
      </c>
      <c r="BL11" s="4">
        <v>63.276773909875402</v>
      </c>
      <c r="BM11" s="4">
        <v>71.555988118042094</v>
      </c>
      <c r="BN11" s="4">
        <v>52.724378014732601</v>
      </c>
      <c r="BO11" s="4">
        <v>66.813974948901205</v>
      </c>
      <c r="BP11" s="4">
        <v>68.005735064720099</v>
      </c>
      <c r="BQ11" s="4">
        <v>91.953290824354198</v>
      </c>
      <c r="BR11" s="4">
        <v>57.435635759592202</v>
      </c>
      <c r="BS11" s="4">
        <v>62.002112632398102</v>
      </c>
      <c r="BT11" s="4">
        <v>56.472803148029399</v>
      </c>
      <c r="BU11" s="4">
        <v>68.111748967541004</v>
      </c>
      <c r="BV11" s="4">
        <v>70.000554964019898</v>
      </c>
      <c r="BW11" s="4">
        <v>64.049230848376794</v>
      </c>
      <c r="BX11" s="4">
        <v>60.6249810131808</v>
      </c>
      <c r="BY11" s="4">
        <v>61.010388766336703</v>
      </c>
      <c r="BZ11" s="4">
        <v>65.218591538099602</v>
      </c>
      <c r="CA11" s="4">
        <v>62.079975396153301</v>
      </c>
      <c r="CB11" s="4">
        <v>57.760885906283598</v>
      </c>
      <c r="CC11" s="4">
        <v>58.0814583983571</v>
      </c>
      <c r="CD11" s="4">
        <v>71.104806654599599</v>
      </c>
      <c r="CE11" s="4">
        <v>65.069653492302095</v>
      </c>
      <c r="CF11" s="4">
        <v>64.361123478831402</v>
      </c>
      <c r="CG11" s="4">
        <v>67.503821086300505</v>
      </c>
      <c r="CH11" s="4">
        <v>55.187808801786701</v>
      </c>
      <c r="CI11" s="4">
        <v>61.999596519612503</v>
      </c>
      <c r="CJ11" s="4">
        <v>69.113283786436099</v>
      </c>
      <c r="CK11" s="4">
        <v>58.114895051789603</v>
      </c>
      <c r="CL11" s="4">
        <v>71.245097147828602</v>
      </c>
      <c r="CM11" s="4">
        <v>68.994086873585701</v>
      </c>
      <c r="CN11" s="4">
        <v>59.824395799811803</v>
      </c>
    </row>
    <row r="12" spans="1:92" ht="14.25" customHeight="1" x14ac:dyDescent="0.25">
      <c r="A12" s="2" t="s">
        <v>37</v>
      </c>
      <c r="B12" s="2">
        <v>58.604563648519303</v>
      </c>
      <c r="C12" s="2">
        <v>493.97268414888401</v>
      </c>
      <c r="D12" s="2">
        <v>58.984788302425699</v>
      </c>
      <c r="E12" s="2">
        <v>56.145140443794602</v>
      </c>
      <c r="F12" s="2">
        <v>55.545660126231297</v>
      </c>
      <c r="G12" s="2">
        <v>54.909435831738499</v>
      </c>
      <c r="H12" s="2">
        <v>53.654681284082898</v>
      </c>
      <c r="I12" s="2">
        <v>54.434982718507101</v>
      </c>
      <c r="J12" s="2">
        <v>54.505862465957399</v>
      </c>
      <c r="K12" s="2">
        <v>57.408163828437097</v>
      </c>
      <c r="L12" s="2">
        <v>56.568455814732097</v>
      </c>
      <c r="M12" s="2">
        <v>54.383604916106798</v>
      </c>
      <c r="N12" s="2">
        <v>55.547071045210103</v>
      </c>
      <c r="O12" s="2">
        <v>54.858673997068003</v>
      </c>
      <c r="P12" s="2">
        <v>53.444130823515401</v>
      </c>
      <c r="Q12" s="2">
        <v>54.470315148508597</v>
      </c>
      <c r="R12" s="2">
        <v>53.492207462307697</v>
      </c>
      <c r="S12" s="2">
        <v>51.949275952338901</v>
      </c>
      <c r="T12" s="2">
        <v>53.043704257288503</v>
      </c>
      <c r="U12" s="2">
        <v>54.253367772493803</v>
      </c>
      <c r="V12" s="2">
        <v>54.504352006888801</v>
      </c>
      <c r="W12" s="2">
        <v>51.467505593245598</v>
      </c>
      <c r="X12" s="2">
        <v>54.332768407854097</v>
      </c>
      <c r="Y12" s="2">
        <v>52.432047455600902</v>
      </c>
      <c r="Z12" s="2">
        <v>493.767544522538</v>
      </c>
      <c r="AA12" s="2">
        <v>52.392196376774997</v>
      </c>
      <c r="AB12" s="2">
        <v>52.379840262038201</v>
      </c>
      <c r="AC12" s="2">
        <v>52.391757450095703</v>
      </c>
      <c r="AD12" s="2">
        <v>52.666812922468701</v>
      </c>
      <c r="AE12" s="2">
        <v>52.478633404235303</v>
      </c>
      <c r="AF12" s="2">
        <v>52.579267548033798</v>
      </c>
      <c r="AG12" s="2">
        <v>52.482258288321397</v>
      </c>
      <c r="AH12" s="2">
        <v>52.598164380939501</v>
      </c>
      <c r="AI12" s="2">
        <v>52.622394934977798</v>
      </c>
      <c r="AJ12" s="2">
        <v>52.554780210017498</v>
      </c>
      <c r="AK12" s="2">
        <v>52.629355062627702</v>
      </c>
      <c r="AL12" s="2">
        <v>52.816412432350297</v>
      </c>
      <c r="AM12" s="2">
        <v>52.667280181049001</v>
      </c>
      <c r="AN12" s="2">
        <v>52.5722836204339</v>
      </c>
      <c r="AO12" s="2">
        <v>51.049522538636303</v>
      </c>
      <c r="AP12" s="2">
        <v>50.892177913421797</v>
      </c>
      <c r="AQ12" s="3">
        <v>50.871060517347303</v>
      </c>
      <c r="AR12" s="2">
        <v>50.9659369473098</v>
      </c>
      <c r="AS12" s="2">
        <v>50.905390462420399</v>
      </c>
      <c r="AT12" s="3">
        <f>SQRT(2599.26229030962)</f>
        <v>50.98296078406608</v>
      </c>
      <c r="AU12" s="3">
        <f>SQRT(2624.533182784)</f>
        <v>51.230197957688979</v>
      </c>
      <c r="AV12" s="4">
        <v>51.478670727512302</v>
      </c>
      <c r="AW12" s="4">
        <v>494.99804090540101</v>
      </c>
      <c r="AX12" s="4">
        <v>53.230984832205401</v>
      </c>
      <c r="AY12" s="4">
        <v>70.2261594980003</v>
      </c>
      <c r="AZ12" s="4">
        <v>67.136028755526098</v>
      </c>
      <c r="BA12" s="4">
        <v>71.838771010904495</v>
      </c>
      <c r="BB12" s="4">
        <v>64.772682943945497</v>
      </c>
      <c r="BC12" s="4">
        <v>61.951864425125301</v>
      </c>
      <c r="BD12" s="4">
        <v>69.704967380834901</v>
      </c>
      <c r="BE12" s="4">
        <v>59.984996692630197</v>
      </c>
      <c r="BF12" s="4">
        <v>89.833764345722301</v>
      </c>
      <c r="BG12" s="4">
        <v>68.037542316406601</v>
      </c>
      <c r="BH12" s="4">
        <v>58.793388899129198</v>
      </c>
      <c r="BI12" s="4">
        <v>62.851058876652402</v>
      </c>
      <c r="BJ12" s="4">
        <v>58.0499025020261</v>
      </c>
      <c r="BK12" s="4">
        <v>54.9538549472082</v>
      </c>
      <c r="BL12" s="4">
        <v>64.498141969827699</v>
      </c>
      <c r="BM12" s="4">
        <v>73.496514698635494</v>
      </c>
      <c r="BN12" s="4">
        <v>55.959247700853403</v>
      </c>
      <c r="BO12" s="4">
        <v>67.632312003653396</v>
      </c>
      <c r="BP12" s="4">
        <v>70.148374043090698</v>
      </c>
      <c r="BQ12" s="4">
        <v>91.573377101011502</v>
      </c>
      <c r="BR12" s="4">
        <v>59.638356279965301</v>
      </c>
      <c r="BS12" s="4">
        <v>63.787801682162097</v>
      </c>
      <c r="BT12" s="4">
        <v>56.645728766667297</v>
      </c>
      <c r="BU12" s="4">
        <v>71.452251874192598</v>
      </c>
      <c r="BV12" s="4">
        <v>72.215841183668601</v>
      </c>
      <c r="BW12" s="4">
        <v>66.387288343117902</v>
      </c>
      <c r="BX12" s="4">
        <v>63.089063808261102</v>
      </c>
      <c r="BY12" s="4">
        <v>59.183154519036101</v>
      </c>
      <c r="BZ12" s="4">
        <v>66.560643854077696</v>
      </c>
      <c r="CA12" s="4">
        <v>63.236305571510997</v>
      </c>
      <c r="CB12" s="4">
        <v>59.484825088987797</v>
      </c>
      <c r="CC12" s="4">
        <v>60.592325019629598</v>
      </c>
      <c r="CD12" s="4">
        <v>68.788179813840998</v>
      </c>
      <c r="CE12" s="4">
        <v>63.720776378567997</v>
      </c>
      <c r="CF12" s="4">
        <v>64.157408176433506</v>
      </c>
      <c r="CG12" s="4">
        <v>69.293706884770501</v>
      </c>
      <c r="CH12" s="4">
        <v>56.3558052311189</v>
      </c>
      <c r="CI12" s="4">
        <v>61.058330781122798</v>
      </c>
      <c r="CJ12" s="4">
        <v>69.722814248441395</v>
      </c>
      <c r="CK12" s="4">
        <v>59.949455051886098</v>
      </c>
      <c r="CL12" s="4">
        <v>71.749863655934504</v>
      </c>
      <c r="CM12" s="4">
        <v>72.746911474274995</v>
      </c>
      <c r="CN12" s="4">
        <v>60.902730496383398</v>
      </c>
    </row>
    <row r="13" spans="1:92" ht="14.25" customHeight="1" x14ac:dyDescent="0.25">
      <c r="A13" s="2" t="s">
        <v>38</v>
      </c>
      <c r="B13" s="2">
        <v>62.712015976616797</v>
      </c>
      <c r="C13" s="2">
        <v>494.07369475863601</v>
      </c>
      <c r="D13" s="2">
        <v>62.4273285912859</v>
      </c>
      <c r="E13" s="2">
        <v>58.858391711966703</v>
      </c>
      <c r="F13" s="2">
        <v>57.940604933979699</v>
      </c>
      <c r="G13" s="2">
        <v>58.462590428066598</v>
      </c>
      <c r="H13" s="2">
        <v>56.404512135290602</v>
      </c>
      <c r="I13" s="2">
        <v>56.2422642679402</v>
      </c>
      <c r="J13" s="2">
        <v>58.584342298765598</v>
      </c>
      <c r="K13" s="2">
        <v>58.628679893894002</v>
      </c>
      <c r="L13" s="2">
        <v>57.730107417945597</v>
      </c>
      <c r="M13" s="2">
        <v>57.985664322475202</v>
      </c>
      <c r="N13" s="2">
        <v>58.574098040144797</v>
      </c>
      <c r="O13" s="2">
        <v>57.662110890727</v>
      </c>
      <c r="P13" s="2">
        <v>56.958090978209199</v>
      </c>
      <c r="Q13" s="2">
        <v>55.769445284816499</v>
      </c>
      <c r="R13" s="2">
        <v>56.813622144880398</v>
      </c>
      <c r="S13" s="2">
        <v>57.556116670691999</v>
      </c>
      <c r="T13" s="2">
        <v>56.176235747612097</v>
      </c>
      <c r="U13" s="2">
        <v>57.481621174645497</v>
      </c>
      <c r="V13" s="2">
        <v>56.869560650044598</v>
      </c>
      <c r="W13" s="2">
        <v>55.869314892677998</v>
      </c>
      <c r="X13" s="2">
        <v>56.420546269067003</v>
      </c>
      <c r="Y13" s="2">
        <v>54.446433475884099</v>
      </c>
      <c r="Z13" s="2">
        <v>493.83766196741198</v>
      </c>
      <c r="AA13" s="2">
        <v>54.408518194910897</v>
      </c>
      <c r="AB13" s="2">
        <v>54.404413432763903</v>
      </c>
      <c r="AC13" s="2">
        <v>54.4121162672037</v>
      </c>
      <c r="AD13" s="2">
        <v>54.587798298340402</v>
      </c>
      <c r="AE13" s="2">
        <v>54.447878455330802</v>
      </c>
      <c r="AF13" s="2">
        <v>54.483496733997498</v>
      </c>
      <c r="AG13" s="2">
        <v>54.406647578564098</v>
      </c>
      <c r="AH13" s="2">
        <v>54.503460167417799</v>
      </c>
      <c r="AI13" s="2">
        <v>54.5429880869968</v>
      </c>
      <c r="AJ13" s="2">
        <v>54.476629481537501</v>
      </c>
      <c r="AK13" s="2">
        <v>54.5571064389394</v>
      </c>
      <c r="AL13" s="2">
        <v>54.817479816237203</v>
      </c>
      <c r="AM13" s="2">
        <v>54.679788111949001</v>
      </c>
      <c r="AN13" s="2">
        <v>54.565345335485603</v>
      </c>
      <c r="AO13" s="2">
        <v>53.038124437563702</v>
      </c>
      <c r="AP13" s="2">
        <v>52.908131533962802</v>
      </c>
      <c r="AQ13" s="3">
        <v>52.885825320562802</v>
      </c>
      <c r="AR13" s="2">
        <v>52.9986224349542</v>
      </c>
      <c r="AS13" s="2">
        <v>52.968091373711303</v>
      </c>
      <c r="AT13" s="3">
        <f>SQRT(2824.36442749852)</f>
        <v>53.144749764191381</v>
      </c>
      <c r="AU13" s="3">
        <f>SQRT(2836.97728052223)</f>
        <v>53.263282667539656</v>
      </c>
      <c r="AV13" s="4">
        <v>53.699292877854703</v>
      </c>
      <c r="AW13" s="4">
        <v>495.17103452044302</v>
      </c>
      <c r="AX13" s="4">
        <v>55.779922924957702</v>
      </c>
      <c r="AY13" s="4">
        <v>73.047287063725094</v>
      </c>
      <c r="AZ13" s="4">
        <v>68.358780887955504</v>
      </c>
      <c r="BA13" s="4">
        <v>73.065291030985193</v>
      </c>
      <c r="BB13" s="4">
        <v>66.482353082421199</v>
      </c>
      <c r="BC13" s="4">
        <v>63.353072660096402</v>
      </c>
      <c r="BD13" s="4">
        <v>71.843686238263999</v>
      </c>
      <c r="BE13" s="4">
        <v>62.026356375315501</v>
      </c>
      <c r="BF13" s="4">
        <v>91.417353885310305</v>
      </c>
      <c r="BG13" s="4">
        <v>69.920268412525203</v>
      </c>
      <c r="BH13" s="4">
        <v>60.222725473737498</v>
      </c>
      <c r="BI13" s="4">
        <v>64.881883110709097</v>
      </c>
      <c r="BJ13" s="4">
        <v>60.5439296362946</v>
      </c>
      <c r="BK13" s="4">
        <v>56.6888553822183</v>
      </c>
      <c r="BL13" s="4">
        <v>66.693570847865303</v>
      </c>
      <c r="BM13" s="4">
        <v>75.447539660287205</v>
      </c>
      <c r="BN13" s="4">
        <v>58.117574948368699</v>
      </c>
      <c r="BO13" s="4">
        <v>69.720107660658101</v>
      </c>
      <c r="BP13" s="4">
        <v>71.695066856654805</v>
      </c>
      <c r="BQ13" s="4">
        <v>93.181222129113607</v>
      </c>
      <c r="BR13" s="4">
        <v>61.214209918943801</v>
      </c>
      <c r="BS13" s="4">
        <v>67.272839314584004</v>
      </c>
      <c r="BT13" s="4">
        <v>59.286500391801297</v>
      </c>
      <c r="BU13" s="4">
        <v>72.592267965941502</v>
      </c>
      <c r="BV13" s="4">
        <v>71.879647806612994</v>
      </c>
      <c r="BW13" s="4">
        <v>67.4777937655643</v>
      </c>
      <c r="BX13" s="4">
        <v>66.472038878004994</v>
      </c>
      <c r="BY13" s="4">
        <v>61.705425792840202</v>
      </c>
      <c r="BZ13" s="4">
        <v>74.949571493897906</v>
      </c>
      <c r="CA13" s="4">
        <v>65.499752783671497</v>
      </c>
      <c r="CB13" s="4">
        <v>60.3979130271127</v>
      </c>
      <c r="CC13" s="4">
        <v>62.868205452102202</v>
      </c>
      <c r="CD13" s="4">
        <v>72.298303321749998</v>
      </c>
      <c r="CE13" s="4">
        <v>69.461663930067999</v>
      </c>
      <c r="CF13" s="4">
        <v>68.0128357589807</v>
      </c>
      <c r="CG13" s="4">
        <v>70.986857660619293</v>
      </c>
      <c r="CH13" s="4">
        <v>58.0643550326838</v>
      </c>
      <c r="CI13" s="4">
        <v>63.418250367353203</v>
      </c>
      <c r="CJ13" s="4">
        <v>72.709890434785706</v>
      </c>
      <c r="CK13" s="4">
        <v>61.791928078818103</v>
      </c>
      <c r="CL13" s="4">
        <v>76.755299428494197</v>
      </c>
      <c r="CM13" s="4">
        <v>76.172981913471304</v>
      </c>
      <c r="CN13" s="4">
        <v>63.346366717970398</v>
      </c>
    </row>
    <row r="14" spans="1:92" ht="14.25" customHeight="1" x14ac:dyDescent="0.25">
      <c r="A14" s="2" t="s">
        <v>39</v>
      </c>
      <c r="B14" s="2">
        <v>63.072807079157499</v>
      </c>
      <c r="C14" s="2">
        <v>494.89918842721301</v>
      </c>
      <c r="D14" s="2">
        <v>62.962595281495403</v>
      </c>
      <c r="E14" s="2">
        <v>61.551389363140402</v>
      </c>
      <c r="F14" s="2">
        <v>60.125375604653001</v>
      </c>
      <c r="G14" s="2">
        <v>60.105883122663499</v>
      </c>
      <c r="H14" s="2">
        <v>57.976551627312901</v>
      </c>
      <c r="I14" s="2">
        <v>59.431540892272999</v>
      </c>
      <c r="J14" s="2">
        <v>59.7957672966429</v>
      </c>
      <c r="K14" s="2">
        <v>58.501333790240601</v>
      </c>
      <c r="L14" s="2">
        <v>60.295509647491798</v>
      </c>
      <c r="M14" s="2">
        <v>58.791268928397798</v>
      </c>
      <c r="N14" s="2">
        <v>56.667307614761</v>
      </c>
      <c r="O14" s="2">
        <v>60.383581658226298</v>
      </c>
      <c r="P14" s="2">
        <v>59.4509262333194</v>
      </c>
      <c r="Q14" s="2">
        <v>58.687481302087903</v>
      </c>
      <c r="R14" s="2">
        <v>57.654385425900301</v>
      </c>
      <c r="S14" s="2">
        <v>59.255152634575097</v>
      </c>
      <c r="T14" s="2">
        <v>58.939355087752197</v>
      </c>
      <c r="U14" s="2">
        <v>57.664605126369601</v>
      </c>
      <c r="V14" s="2">
        <v>57.0652969885926</v>
      </c>
      <c r="W14" s="2">
        <v>55.708881570833299</v>
      </c>
      <c r="X14" s="2">
        <v>58.657587873087202</v>
      </c>
      <c r="Y14" s="2">
        <v>57.224602096630001</v>
      </c>
      <c r="Z14" s="2">
        <v>494.65987642095399</v>
      </c>
      <c r="AA14" s="2">
        <v>57.190428750160599</v>
      </c>
      <c r="AB14" s="2">
        <v>57.189127343239498</v>
      </c>
      <c r="AC14" s="2">
        <v>57.196640132338501</v>
      </c>
      <c r="AD14" s="2">
        <v>57.194098705734497</v>
      </c>
      <c r="AE14" s="2">
        <v>57.211203765722999</v>
      </c>
      <c r="AF14" s="2">
        <v>57.160721277024003</v>
      </c>
      <c r="AG14" s="2">
        <v>57.172168573856503</v>
      </c>
      <c r="AH14" s="2">
        <v>57.1892139856852</v>
      </c>
      <c r="AI14" s="2">
        <v>57.247430110422002</v>
      </c>
      <c r="AJ14" s="2">
        <v>57.245704215798398</v>
      </c>
      <c r="AK14" s="2">
        <v>57.318357183227597</v>
      </c>
      <c r="AL14" s="2">
        <v>57.5170557150335</v>
      </c>
      <c r="AM14" s="2">
        <v>57.358383095358597</v>
      </c>
      <c r="AN14" s="2">
        <v>57.410191076361698</v>
      </c>
      <c r="AO14" s="2">
        <v>55.6830518807053</v>
      </c>
      <c r="AP14" s="3">
        <v>55.553016262416499</v>
      </c>
      <c r="AQ14" s="2">
        <v>55.616040237201602</v>
      </c>
      <c r="AR14" s="2">
        <v>55.633874500649497</v>
      </c>
      <c r="AS14" s="2">
        <v>55.652134188881902</v>
      </c>
      <c r="AT14" s="3">
        <f>SQRT(3108.82751304794)</f>
        <v>55.756860681425927</v>
      </c>
      <c r="AU14" s="3">
        <f>SQRT(3107.97384410283)</f>
        <v>55.749204874175831</v>
      </c>
      <c r="AV14" s="4">
        <v>56.473219474267502</v>
      </c>
      <c r="AW14" s="4">
        <v>495.97155748834598</v>
      </c>
      <c r="AX14" s="4">
        <v>58.516300708604803</v>
      </c>
      <c r="AY14" s="4">
        <v>74.5200718469587</v>
      </c>
      <c r="AZ14" s="4">
        <v>70.574600497292593</v>
      </c>
      <c r="BA14" s="4">
        <v>75.812648444991495</v>
      </c>
      <c r="BB14" s="4">
        <v>69.414571804208506</v>
      </c>
      <c r="BC14" s="4">
        <v>65.841093817315894</v>
      </c>
      <c r="BD14" s="4">
        <v>74.977602322857905</v>
      </c>
      <c r="BE14" s="4">
        <v>65.199067303124593</v>
      </c>
      <c r="BF14" s="4">
        <v>92.714600632437893</v>
      </c>
      <c r="BG14" s="4">
        <v>72.966907534028195</v>
      </c>
      <c r="BH14" s="4">
        <v>62.818828523084498</v>
      </c>
      <c r="BI14" s="4">
        <v>68.105972653794296</v>
      </c>
      <c r="BJ14" s="4">
        <v>62.834954748430697</v>
      </c>
      <c r="BK14" s="4">
        <v>58.627242644324802</v>
      </c>
      <c r="BL14" s="4">
        <v>69.605885477899804</v>
      </c>
      <c r="BM14" s="4">
        <v>77.984445291941697</v>
      </c>
      <c r="BN14" s="4">
        <v>60.8384799867369</v>
      </c>
      <c r="BO14" s="4">
        <v>71.525876581601295</v>
      </c>
      <c r="BP14" s="4">
        <v>73.069215157617094</v>
      </c>
      <c r="BQ14" s="4">
        <v>96.998700005420901</v>
      </c>
      <c r="BR14" s="4">
        <v>63.985139966806798</v>
      </c>
      <c r="BS14" s="4">
        <v>70.284625022833296</v>
      </c>
      <c r="BT14" s="4">
        <v>62.5687582927563</v>
      </c>
      <c r="BU14" s="4">
        <v>74.428471385159696</v>
      </c>
      <c r="BV14" s="4">
        <v>77.6162983467879</v>
      </c>
      <c r="BW14" s="4">
        <v>69.444035290377101</v>
      </c>
      <c r="BX14" s="4">
        <v>68.382079482575804</v>
      </c>
      <c r="BY14" s="4">
        <v>64.155594569960599</v>
      </c>
      <c r="BZ14" s="4">
        <v>72.438578007137195</v>
      </c>
      <c r="CA14" s="4">
        <v>71.254749793035302</v>
      </c>
      <c r="CB14" s="4">
        <v>60.960212436741301</v>
      </c>
      <c r="CC14" s="4">
        <v>66.164871668469502</v>
      </c>
      <c r="CD14" s="4">
        <v>75.882820895292397</v>
      </c>
      <c r="CE14" s="4">
        <v>72.597332521724496</v>
      </c>
      <c r="CF14" s="4">
        <v>71.533357891926698</v>
      </c>
      <c r="CG14" s="4">
        <v>72.3906665625681</v>
      </c>
      <c r="CH14" s="4">
        <v>62.2404771990293</v>
      </c>
      <c r="CI14" s="4">
        <v>66.385681894529597</v>
      </c>
      <c r="CJ14" s="4">
        <v>75.741893720410303</v>
      </c>
      <c r="CK14" s="4">
        <v>61.730617306547799</v>
      </c>
      <c r="CL14" s="4">
        <v>76.899639964008401</v>
      </c>
      <c r="CM14" s="4">
        <v>79.013096388202797</v>
      </c>
      <c r="CN14" s="4">
        <v>65.570420808713294</v>
      </c>
    </row>
    <row r="15" spans="1:92" ht="14.25" customHeight="1" x14ac:dyDescent="0.25">
      <c r="A15" s="2" t="s">
        <v>40</v>
      </c>
      <c r="B15" s="2">
        <v>62.240117847983797</v>
      </c>
      <c r="C15" s="2">
        <v>495.002835486923</v>
      </c>
      <c r="D15" s="2">
        <v>62.474083362244698</v>
      </c>
      <c r="E15" s="2">
        <v>61.868825181662999</v>
      </c>
      <c r="F15" s="2">
        <v>59.518335803877903</v>
      </c>
      <c r="G15" s="2">
        <v>61.281432325346998</v>
      </c>
      <c r="H15" s="2">
        <v>58.271070476444599</v>
      </c>
      <c r="I15" s="2">
        <v>60.499525996654803</v>
      </c>
      <c r="J15" s="2">
        <v>59.488077430188099</v>
      </c>
      <c r="K15" s="2">
        <v>58.348175807348703</v>
      </c>
      <c r="L15" s="2">
        <v>58.227015496137199</v>
      </c>
      <c r="M15" s="2">
        <v>58.4926386783876</v>
      </c>
      <c r="N15" s="2">
        <v>58.429476969823398</v>
      </c>
      <c r="O15" s="2">
        <v>59.221891193529302</v>
      </c>
      <c r="P15" s="2">
        <v>58.8102194846904</v>
      </c>
      <c r="Q15" s="2">
        <v>58.685552681130297</v>
      </c>
      <c r="R15" s="2">
        <v>58.003342888399899</v>
      </c>
      <c r="S15" s="2">
        <v>57.343959456681603</v>
      </c>
      <c r="T15" s="2">
        <v>58.029030075606002</v>
      </c>
      <c r="U15" s="2">
        <v>57.984801687078999</v>
      </c>
      <c r="V15" s="2">
        <v>55.374468410408603</v>
      </c>
      <c r="W15" s="3">
        <v>55.193257172474198</v>
      </c>
      <c r="X15" s="2">
        <v>56.475044655385297</v>
      </c>
      <c r="Y15" s="2">
        <v>58.144754908924</v>
      </c>
      <c r="Z15" s="2">
        <v>494.85893406086001</v>
      </c>
      <c r="AA15" s="2">
        <v>58.113018616636303</v>
      </c>
      <c r="AB15" s="2">
        <v>58.110247789616501</v>
      </c>
      <c r="AC15" s="2">
        <v>58.1177860871353</v>
      </c>
      <c r="AD15" s="2">
        <v>58.146231222621097</v>
      </c>
      <c r="AE15" s="2">
        <v>58.154298116616701</v>
      </c>
      <c r="AF15" s="2">
        <v>58.1311482950574</v>
      </c>
      <c r="AG15" s="2">
        <v>58.1751136804452</v>
      </c>
      <c r="AH15" s="2">
        <v>58.139697799824503</v>
      </c>
      <c r="AI15" s="2">
        <v>58.269393862453299</v>
      </c>
      <c r="AJ15" s="2">
        <v>58.345755891266897</v>
      </c>
      <c r="AK15" s="2">
        <v>58.374386256639298</v>
      </c>
      <c r="AL15" s="2">
        <v>58.481199612713702</v>
      </c>
      <c r="AM15" s="2">
        <v>58.405327934114098</v>
      </c>
      <c r="AN15" s="2">
        <v>58.470466120186899</v>
      </c>
      <c r="AO15" s="2">
        <v>56.496516614271201</v>
      </c>
      <c r="AP15" s="2">
        <v>56.468452890274399</v>
      </c>
      <c r="AQ15" s="2">
        <v>56.440344635556102</v>
      </c>
      <c r="AR15" s="2">
        <v>56.387389844974898</v>
      </c>
      <c r="AS15" s="2">
        <v>56.372545188097597</v>
      </c>
      <c r="AT15" s="3">
        <f>SQRT(3182.87770189053)</f>
        <v>56.416998341727911</v>
      </c>
      <c r="AU15" s="3">
        <f>SQRT(3172.32094473953)</f>
        <v>56.323360559713855</v>
      </c>
      <c r="AV15" s="4">
        <v>57.556733386572702</v>
      </c>
      <c r="AW15" s="4">
        <v>496.25068509618598</v>
      </c>
      <c r="AX15" s="4">
        <v>58.637100693926499</v>
      </c>
      <c r="AY15" s="4">
        <v>74.9392540301249</v>
      </c>
      <c r="AZ15" s="4">
        <v>71.441200961991399</v>
      </c>
      <c r="BA15" s="4">
        <v>76.566461738447302</v>
      </c>
      <c r="BB15" s="4">
        <v>69.876807090445794</v>
      </c>
      <c r="BC15" s="4">
        <v>65.866859831124899</v>
      </c>
      <c r="BD15" s="4">
        <v>76.0855956666975</v>
      </c>
      <c r="BE15" s="4">
        <v>66.518712574507006</v>
      </c>
      <c r="BF15" s="4">
        <v>92.936048183668802</v>
      </c>
      <c r="BG15" s="4">
        <v>73.463381572723605</v>
      </c>
      <c r="BH15" s="4">
        <v>62.655881471505097</v>
      </c>
      <c r="BI15" s="4">
        <v>69.017801096082906</v>
      </c>
      <c r="BJ15" s="4">
        <v>63.317347957935503</v>
      </c>
      <c r="BK15" s="4">
        <v>58.758382202277403</v>
      </c>
      <c r="BL15" s="4">
        <v>70.377264156232101</v>
      </c>
      <c r="BM15" s="4">
        <v>79.211264499058203</v>
      </c>
      <c r="BN15" s="4">
        <v>60.999436862899699</v>
      </c>
      <c r="BO15" s="4">
        <v>71.893123295648095</v>
      </c>
      <c r="BP15" s="4">
        <v>73.329263515900806</v>
      </c>
      <c r="BQ15" s="4">
        <v>98.690036527347203</v>
      </c>
      <c r="BR15" s="4">
        <v>64.182765114913806</v>
      </c>
      <c r="BS15" s="4">
        <v>72.028780955784498</v>
      </c>
      <c r="BT15" s="4">
        <v>64.048284642308303</v>
      </c>
      <c r="BU15" s="4">
        <v>76.402997217822204</v>
      </c>
      <c r="BV15" s="4">
        <v>79.407600626357805</v>
      </c>
      <c r="BW15" s="4">
        <v>70.212842692505106</v>
      </c>
      <c r="BX15" s="4">
        <v>69.180691417408298</v>
      </c>
      <c r="BY15" s="4">
        <v>68.136961603348198</v>
      </c>
      <c r="BZ15" s="4">
        <v>70.971786573591203</v>
      </c>
      <c r="CA15" s="4">
        <v>71.458746762321198</v>
      </c>
      <c r="CB15" s="4">
        <v>62.223853173096302</v>
      </c>
      <c r="CC15" s="4">
        <v>65.727833784378106</v>
      </c>
      <c r="CD15" s="4">
        <v>76.825841189495094</v>
      </c>
      <c r="CE15" s="4">
        <v>72.462136178632505</v>
      </c>
      <c r="CF15" s="4">
        <v>70.5818300724887</v>
      </c>
      <c r="CG15" s="4">
        <v>73.331523743739197</v>
      </c>
      <c r="CH15" s="4">
        <v>64.687362452685903</v>
      </c>
      <c r="CI15" s="4">
        <v>67.152363480669806</v>
      </c>
      <c r="CJ15" s="4">
        <v>77.354263237491296</v>
      </c>
      <c r="CK15" s="4">
        <v>63.065687465330498</v>
      </c>
      <c r="CL15" s="4">
        <v>77.702467746299206</v>
      </c>
      <c r="CM15" s="4">
        <v>79.385714435771106</v>
      </c>
      <c r="CN15" s="4">
        <v>65.4001141568599</v>
      </c>
    </row>
    <row r="16" spans="1:92" ht="14.25" customHeight="1" x14ac:dyDescent="0.25">
      <c r="A16" s="2" t="s">
        <v>41</v>
      </c>
      <c r="B16" s="2">
        <v>64.870366022194503</v>
      </c>
      <c r="C16" s="2">
        <v>497.31944136292202</v>
      </c>
      <c r="D16" s="2">
        <v>63.846557596620798</v>
      </c>
      <c r="E16" s="2">
        <v>64.965149762194997</v>
      </c>
      <c r="F16" s="2">
        <v>62.884200744126403</v>
      </c>
      <c r="G16" s="2">
        <v>64.259429349679493</v>
      </c>
      <c r="H16" s="2">
        <v>62.653917705026103</v>
      </c>
      <c r="I16" s="2">
        <v>62.311690741095198</v>
      </c>
      <c r="J16" s="2">
        <v>63.3690964776942</v>
      </c>
      <c r="K16" s="2">
        <v>63.951963576097697</v>
      </c>
      <c r="L16" s="2">
        <v>61.302686045102597</v>
      </c>
      <c r="M16" s="2">
        <v>61.485351561529001</v>
      </c>
      <c r="N16" s="2">
        <v>62.238236383302002</v>
      </c>
      <c r="O16" s="2">
        <v>62.044512198727901</v>
      </c>
      <c r="P16" s="2">
        <v>61.770982139636097</v>
      </c>
      <c r="Q16" s="2">
        <v>61.169671998725903</v>
      </c>
      <c r="R16" s="2">
        <v>59.972143692735699</v>
      </c>
      <c r="S16" s="2">
        <v>62.136347017072701</v>
      </c>
      <c r="T16" s="2">
        <v>61.257159707404497</v>
      </c>
      <c r="U16" s="2">
        <v>60.466803392737397</v>
      </c>
      <c r="V16" s="2">
        <v>59.976910847177898</v>
      </c>
      <c r="W16" s="3">
        <v>59.244682700865802</v>
      </c>
      <c r="X16" s="2">
        <v>59.438725886988998</v>
      </c>
      <c r="Y16" s="2">
        <v>60.942873587299502</v>
      </c>
      <c r="Z16" s="2">
        <v>497.06999936673202</v>
      </c>
      <c r="AA16" s="2">
        <v>60.925931389566799</v>
      </c>
      <c r="AB16" s="2">
        <v>60.919885587932697</v>
      </c>
      <c r="AC16" s="2">
        <v>60.928478232901703</v>
      </c>
      <c r="AD16" s="2">
        <v>60.961243596121697</v>
      </c>
      <c r="AE16" s="2">
        <v>61.051260872300098</v>
      </c>
      <c r="AF16" s="2">
        <v>60.926978192940403</v>
      </c>
      <c r="AG16" s="2">
        <v>61.226744074531901</v>
      </c>
      <c r="AH16" s="2">
        <v>61.171456339859603</v>
      </c>
      <c r="AI16" s="2">
        <v>61.343995264796497</v>
      </c>
      <c r="AJ16" s="2">
        <v>61.360329286880201</v>
      </c>
      <c r="AK16" s="2">
        <v>61.566115070612703</v>
      </c>
      <c r="AL16" s="2">
        <v>61.443638034293201</v>
      </c>
      <c r="AM16" s="2">
        <v>61.476924073639097</v>
      </c>
      <c r="AN16" s="2">
        <v>61.622880033180898</v>
      </c>
      <c r="AO16" s="2">
        <v>59.502144929459497</v>
      </c>
      <c r="AP16" s="2">
        <v>59.494438461633798</v>
      </c>
      <c r="AQ16" s="2">
        <v>59.419748939910697</v>
      </c>
      <c r="AR16" s="2">
        <v>59.396004163524303</v>
      </c>
      <c r="AS16" s="2">
        <v>59.3540809411193</v>
      </c>
      <c r="AT16" s="3">
        <f>SQRT(3522.1580741623)</f>
        <v>59.347772276323063</v>
      </c>
      <c r="AU16" s="3">
        <f>SQRT(3510.89726005745)</f>
        <v>59.252824912044908</v>
      </c>
      <c r="AV16" s="4">
        <v>60.343985274385197</v>
      </c>
      <c r="AW16" s="4">
        <v>498.38164245295098</v>
      </c>
      <c r="AX16" s="4">
        <v>61.116451910162297</v>
      </c>
      <c r="AY16" s="4">
        <v>77.443043074956194</v>
      </c>
      <c r="AZ16" s="4">
        <v>74.219063782761793</v>
      </c>
      <c r="BA16" s="4">
        <v>78.759123542069304</v>
      </c>
      <c r="BB16" s="4">
        <v>72.390682885225601</v>
      </c>
      <c r="BC16" s="4">
        <v>68.383653406247603</v>
      </c>
      <c r="BD16" s="4">
        <v>76.998558657617394</v>
      </c>
      <c r="BE16" s="4">
        <v>69.269786684442593</v>
      </c>
      <c r="BF16" s="4">
        <v>94.949687628948894</v>
      </c>
      <c r="BG16" s="4">
        <v>75.485129809724398</v>
      </c>
      <c r="BH16" s="4">
        <v>64.858787037201793</v>
      </c>
      <c r="BI16" s="4">
        <v>72.822675020496803</v>
      </c>
      <c r="BJ16" s="4">
        <v>64.246862544566198</v>
      </c>
      <c r="BK16" s="4">
        <v>60.6084157477083</v>
      </c>
      <c r="BL16" s="4">
        <v>72.304678284116903</v>
      </c>
      <c r="BM16" s="4">
        <v>82.309062572226495</v>
      </c>
      <c r="BN16" s="4">
        <v>64.677824292241795</v>
      </c>
      <c r="BO16" s="4">
        <v>74.762537322859899</v>
      </c>
      <c r="BP16" s="4">
        <v>75.3614048166788</v>
      </c>
      <c r="BQ16" s="4">
        <v>97.088657665977905</v>
      </c>
      <c r="BR16" s="4">
        <v>65.981910614684395</v>
      </c>
      <c r="BS16" s="4">
        <v>76.2944436051623</v>
      </c>
      <c r="BT16" s="4">
        <v>66.518651287376699</v>
      </c>
      <c r="BU16" s="4">
        <v>83.019302293778097</v>
      </c>
      <c r="BV16" s="4">
        <v>84.922729898856701</v>
      </c>
      <c r="BW16" s="4">
        <v>75.2768879139132</v>
      </c>
      <c r="BX16" s="4">
        <v>74.944890352306402</v>
      </c>
      <c r="BY16" s="4">
        <v>73.345762180527103</v>
      </c>
      <c r="BZ16" s="4">
        <v>75.452869057207707</v>
      </c>
      <c r="CA16" s="4">
        <v>74.111888818929202</v>
      </c>
      <c r="CB16" s="4">
        <v>64.376174331403902</v>
      </c>
      <c r="CC16" s="4">
        <v>70.648540206062194</v>
      </c>
      <c r="CD16" s="4">
        <v>79.314275932613498</v>
      </c>
      <c r="CE16" s="4">
        <v>77.2811496043593</v>
      </c>
      <c r="CF16" s="4">
        <v>75.647412584886197</v>
      </c>
      <c r="CG16" s="4">
        <v>74.969487242627295</v>
      </c>
      <c r="CH16" s="4">
        <v>68.956229369660207</v>
      </c>
      <c r="CI16" s="4">
        <v>70.774667495143703</v>
      </c>
      <c r="CJ16" s="4">
        <v>76.481225998490501</v>
      </c>
      <c r="CK16" s="4">
        <v>67.203864055075798</v>
      </c>
      <c r="CL16" s="4">
        <v>78.856020882864101</v>
      </c>
      <c r="CM16" s="4">
        <v>81.115958195841301</v>
      </c>
      <c r="CN16" s="4">
        <v>68.946007166589993</v>
      </c>
    </row>
    <row r="17" spans="1:92" ht="14.25" customHeight="1" x14ac:dyDescent="0.25">
      <c r="A17" s="2" t="s">
        <v>42</v>
      </c>
      <c r="B17" s="2">
        <v>65.180540967998695</v>
      </c>
      <c r="C17" s="2">
        <v>499.34284914220399</v>
      </c>
      <c r="D17" s="2">
        <v>64.697182937655697</v>
      </c>
      <c r="E17" s="2">
        <v>66.274279234390903</v>
      </c>
      <c r="F17" s="2">
        <v>64.132583144046194</v>
      </c>
      <c r="G17" s="2">
        <v>65.247115098390793</v>
      </c>
      <c r="H17" s="2">
        <v>62.955728732639301</v>
      </c>
      <c r="I17" s="2">
        <v>61.613226482373797</v>
      </c>
      <c r="J17" s="2">
        <v>62.926535459001798</v>
      </c>
      <c r="K17" s="2">
        <v>61.689651960007701</v>
      </c>
      <c r="L17" s="2">
        <v>61.492516238163901</v>
      </c>
      <c r="M17" s="2">
        <v>62.729963599494802</v>
      </c>
      <c r="N17" s="2">
        <v>60.638951429128397</v>
      </c>
      <c r="O17" s="2">
        <v>60.941253673646202</v>
      </c>
      <c r="P17" s="2">
        <v>61.148473989818001</v>
      </c>
      <c r="Q17" s="2">
        <v>59.955633083523601</v>
      </c>
      <c r="R17" s="2">
        <v>62.065765141454399</v>
      </c>
      <c r="S17" s="2">
        <v>62.947934970889897</v>
      </c>
      <c r="T17" s="2">
        <v>61.654491872272999</v>
      </c>
      <c r="U17" s="2">
        <v>62.082818315025598</v>
      </c>
      <c r="V17" s="2">
        <v>59.410390378241601</v>
      </c>
      <c r="W17" s="2">
        <v>60.4969632283088</v>
      </c>
      <c r="X17" s="3">
        <v>59.399315792977397</v>
      </c>
      <c r="Y17" s="2">
        <v>61.779786913989298</v>
      </c>
      <c r="Z17" s="2">
        <v>499.062182309972</v>
      </c>
      <c r="AA17" s="2">
        <v>61.760507747119398</v>
      </c>
      <c r="AB17" s="2">
        <v>61.750948236784097</v>
      </c>
      <c r="AC17" s="2">
        <v>61.761648358484102</v>
      </c>
      <c r="AD17" s="2">
        <v>61.878806264706</v>
      </c>
      <c r="AE17" s="2">
        <v>61.931848715893402</v>
      </c>
      <c r="AF17" s="2">
        <v>61.870473053861303</v>
      </c>
      <c r="AG17" s="2">
        <v>62.242663032820403</v>
      </c>
      <c r="AH17" s="2">
        <v>62.156099201711903</v>
      </c>
      <c r="AI17" s="2">
        <v>62.329787713514499</v>
      </c>
      <c r="AJ17" s="2">
        <v>62.382979647711302</v>
      </c>
      <c r="AK17" s="2">
        <v>62.638297246873798</v>
      </c>
      <c r="AL17" s="2">
        <v>62.467818852611799</v>
      </c>
      <c r="AM17" s="2">
        <v>62.521495705658197</v>
      </c>
      <c r="AN17" s="2">
        <v>62.606664708018599</v>
      </c>
      <c r="AO17" s="2">
        <v>60.421794328321603</v>
      </c>
      <c r="AP17" s="2">
        <v>60.451822982608597</v>
      </c>
      <c r="AQ17" s="2">
        <v>60.347503018673997</v>
      </c>
      <c r="AR17" s="2">
        <v>60.2857952656585</v>
      </c>
      <c r="AS17" s="2">
        <v>60.2855496951099</v>
      </c>
      <c r="AT17" s="3">
        <f>SQRT(3631.66229287956)</f>
        <v>60.26327482704172</v>
      </c>
      <c r="AU17" s="3">
        <f>SQRT(3620.44702155288)</f>
        <v>60.170150586091104</v>
      </c>
      <c r="AV17" s="4">
        <v>61.892883539560898</v>
      </c>
      <c r="AW17" s="4">
        <v>500.309902220732</v>
      </c>
      <c r="AX17" s="4">
        <v>63.011011648528402</v>
      </c>
      <c r="AY17" s="4">
        <v>76.508589764596294</v>
      </c>
      <c r="AZ17" s="4">
        <v>75.345520642507907</v>
      </c>
      <c r="BA17" s="4">
        <v>79.542091041731894</v>
      </c>
      <c r="BB17" s="4">
        <v>72.310058906031003</v>
      </c>
      <c r="BC17" s="4">
        <v>69.379601585799804</v>
      </c>
      <c r="BD17" s="4">
        <v>76.234166327399606</v>
      </c>
      <c r="BE17" s="4">
        <v>69.978590415505906</v>
      </c>
      <c r="BF17" s="4">
        <v>96.270345776677999</v>
      </c>
      <c r="BG17" s="4">
        <v>76.312925424848302</v>
      </c>
      <c r="BH17" s="4">
        <v>65.372321402133906</v>
      </c>
      <c r="BI17" s="4">
        <v>73.776148957167806</v>
      </c>
      <c r="BJ17" s="4">
        <v>66.462568479608706</v>
      </c>
      <c r="BK17" s="4">
        <v>61.488470242403501</v>
      </c>
      <c r="BL17" s="4">
        <v>73.603327693406499</v>
      </c>
      <c r="BM17" s="4">
        <v>83.455444130168104</v>
      </c>
      <c r="BN17" s="4">
        <v>65.214237679785597</v>
      </c>
      <c r="BO17" s="4">
        <v>75.438298605106993</v>
      </c>
      <c r="BP17" s="4">
        <v>75.906131527361495</v>
      </c>
      <c r="BQ17" s="4">
        <v>99.967682300941604</v>
      </c>
      <c r="BR17" s="4">
        <v>66.693617170038195</v>
      </c>
      <c r="BS17" s="4">
        <v>78.051243717410003</v>
      </c>
      <c r="BT17" s="4">
        <v>66.938807408456199</v>
      </c>
      <c r="BU17" s="4">
        <v>82.470138364015696</v>
      </c>
      <c r="BV17" s="4">
        <v>89.753981066353305</v>
      </c>
      <c r="BW17" s="4">
        <v>75.6165252109069</v>
      </c>
      <c r="BX17" s="4">
        <v>75.846152259663199</v>
      </c>
      <c r="BY17" s="4">
        <v>75.278413555335405</v>
      </c>
      <c r="BZ17" s="4">
        <v>76.348841820449493</v>
      </c>
      <c r="CA17" s="4">
        <v>75.004786244649694</v>
      </c>
      <c r="CB17" s="4">
        <v>64.777756351650297</v>
      </c>
      <c r="CC17" s="4">
        <v>69.257657670304496</v>
      </c>
      <c r="CD17" s="4">
        <v>79.240710830400602</v>
      </c>
      <c r="CE17" s="4">
        <v>77.861887686478198</v>
      </c>
      <c r="CF17" s="4">
        <v>75.707200390555997</v>
      </c>
      <c r="CG17" s="4">
        <v>77.665026431064803</v>
      </c>
      <c r="CH17" s="4">
        <v>70.498158390530506</v>
      </c>
      <c r="CI17" s="4">
        <v>70.139355470749095</v>
      </c>
      <c r="CJ17" s="4">
        <v>77.074098744124001</v>
      </c>
      <c r="CK17" s="4">
        <v>70.742479019290698</v>
      </c>
      <c r="CL17" s="4">
        <v>84.087920234857407</v>
      </c>
      <c r="CM17" s="4">
        <v>84.804887110579003</v>
      </c>
      <c r="CN17" s="4">
        <v>69.833122961224504</v>
      </c>
    </row>
    <row r="18" spans="1:92" ht="14.25" customHeight="1" x14ac:dyDescent="0.25">
      <c r="A18" s="2" t="s">
        <v>43</v>
      </c>
      <c r="B18" s="2">
        <v>67.238168152383807</v>
      </c>
      <c r="C18" s="2">
        <v>499.85067651404597</v>
      </c>
      <c r="D18" s="2">
        <v>67.587752002145905</v>
      </c>
      <c r="E18" s="2">
        <v>67.141340231736095</v>
      </c>
      <c r="F18" s="2">
        <v>66.183020923138201</v>
      </c>
      <c r="G18" s="2">
        <v>64.369662004315401</v>
      </c>
      <c r="H18" s="2">
        <v>63.0914029806165</v>
      </c>
      <c r="I18" s="2">
        <v>62.442081343735502</v>
      </c>
      <c r="J18" s="2">
        <v>64.258500957026996</v>
      </c>
      <c r="K18" s="2">
        <v>63.414577921161602</v>
      </c>
      <c r="L18" s="2">
        <v>63.824771183203602</v>
      </c>
      <c r="M18" s="2">
        <v>62.489295053581799</v>
      </c>
      <c r="N18" s="2">
        <v>63.184437164310999</v>
      </c>
      <c r="O18" s="2">
        <v>63.971028425153499</v>
      </c>
      <c r="P18" s="2">
        <v>63.714506111913103</v>
      </c>
      <c r="Q18" s="2">
        <v>63.330789714471699</v>
      </c>
      <c r="R18" s="2">
        <v>63.594151999423602</v>
      </c>
      <c r="S18" s="2">
        <v>65.183291750112105</v>
      </c>
      <c r="T18" s="2">
        <v>66.443126438953001</v>
      </c>
      <c r="U18" s="2">
        <v>63.0623219976586</v>
      </c>
      <c r="V18" s="2">
        <v>64.285542620285995</v>
      </c>
      <c r="W18" s="2">
        <v>62.8723778598591</v>
      </c>
      <c r="X18" s="2">
        <v>63.217334727902497</v>
      </c>
      <c r="Y18" s="2">
        <v>62.9277774031249</v>
      </c>
      <c r="Z18" s="2">
        <v>499.59708139024298</v>
      </c>
      <c r="AA18" s="2">
        <v>62.906074866230497</v>
      </c>
      <c r="AB18" s="2">
        <v>62.889121850547198</v>
      </c>
      <c r="AC18" s="2">
        <v>62.8997022505581</v>
      </c>
      <c r="AD18" s="2">
        <v>63.287134379111897</v>
      </c>
      <c r="AE18" s="2">
        <v>63.3151448765095</v>
      </c>
      <c r="AF18" s="2">
        <v>63.287496203337199</v>
      </c>
      <c r="AG18" s="2">
        <v>63.899509981867801</v>
      </c>
      <c r="AH18" s="2">
        <v>63.827304131873497</v>
      </c>
      <c r="AI18" s="2">
        <v>63.953637355122702</v>
      </c>
      <c r="AJ18" s="2">
        <v>63.999063968584899</v>
      </c>
      <c r="AK18" s="2">
        <v>64.334043444970007</v>
      </c>
      <c r="AL18" s="2">
        <v>64.041132972082593</v>
      </c>
      <c r="AM18" s="2">
        <v>63.969607318457903</v>
      </c>
      <c r="AN18" s="2">
        <v>63.997765810729497</v>
      </c>
      <c r="AO18" s="2">
        <v>62.022070212520397</v>
      </c>
      <c r="AP18" s="2">
        <v>61.897021588774599</v>
      </c>
      <c r="AQ18" s="2">
        <v>61.730454529687897</v>
      </c>
      <c r="AR18" s="2">
        <v>61.7329284763793</v>
      </c>
      <c r="AS18" s="2">
        <v>61.808712733015597</v>
      </c>
      <c r="AT18" s="3">
        <f>SQRT(3820.47866229879)</f>
        <v>61.810020727215338</v>
      </c>
      <c r="AU18" s="3">
        <f>SQRT(3803.77211426067)</f>
        <v>61.674728327416815</v>
      </c>
      <c r="AV18" s="4">
        <v>62.695208659292803</v>
      </c>
      <c r="AW18" s="4">
        <v>500.86009931422097</v>
      </c>
      <c r="AX18" s="4">
        <v>63.432319421851901</v>
      </c>
      <c r="AY18" s="4">
        <v>78.023665231581106</v>
      </c>
      <c r="AZ18" s="4">
        <v>76.444890955526603</v>
      </c>
      <c r="BA18" s="4">
        <v>79.351321269857905</v>
      </c>
      <c r="BB18" s="4">
        <v>72.445326329867001</v>
      </c>
      <c r="BC18" s="4">
        <v>69.740874386235504</v>
      </c>
      <c r="BD18" s="4">
        <v>76.670726490476994</v>
      </c>
      <c r="BE18" s="4">
        <v>71.218192620127695</v>
      </c>
      <c r="BF18" s="4">
        <v>96.078113609923406</v>
      </c>
      <c r="BG18" s="4">
        <v>76.639205963093602</v>
      </c>
      <c r="BH18" s="4">
        <v>66.815292739816996</v>
      </c>
      <c r="BI18" s="4">
        <v>74.968279207299204</v>
      </c>
      <c r="BJ18" s="4">
        <v>68.673896755848105</v>
      </c>
      <c r="BK18" s="4">
        <v>61.711103271353799</v>
      </c>
      <c r="BL18" s="4">
        <v>74.071060643233096</v>
      </c>
      <c r="BM18" s="4">
        <v>83.532103740336595</v>
      </c>
      <c r="BN18" s="4">
        <v>66.431284723302497</v>
      </c>
      <c r="BO18" s="4">
        <v>75.694699357102806</v>
      </c>
      <c r="BP18" s="4">
        <v>75.853563573978803</v>
      </c>
      <c r="BQ18" s="4">
        <v>98.128082620290797</v>
      </c>
      <c r="BR18" s="4">
        <v>67.4805792979476</v>
      </c>
      <c r="BS18" s="4">
        <v>78.904007258498197</v>
      </c>
      <c r="BT18" s="4">
        <v>68.641995947437096</v>
      </c>
      <c r="BU18" s="4">
        <v>81.754756149848603</v>
      </c>
      <c r="BV18" s="4">
        <v>89.856251615164595</v>
      </c>
      <c r="BW18" s="4">
        <v>76.352178707394899</v>
      </c>
      <c r="BX18" s="4">
        <v>75.809545946386805</v>
      </c>
      <c r="BY18" s="4">
        <v>74.308251560029902</v>
      </c>
      <c r="BZ18" s="4">
        <v>78.244599723632206</v>
      </c>
      <c r="CA18" s="4">
        <v>74.519689714786196</v>
      </c>
      <c r="CB18" s="4">
        <v>67.098439583516097</v>
      </c>
      <c r="CC18" s="4">
        <v>71.462559151408698</v>
      </c>
      <c r="CD18" s="4">
        <v>81.172573017761707</v>
      </c>
      <c r="CE18" s="4">
        <v>79.893591662283299</v>
      </c>
      <c r="CF18" s="4">
        <v>81.772590455675996</v>
      </c>
      <c r="CG18" s="4">
        <v>78.065640346646404</v>
      </c>
      <c r="CH18" s="4">
        <v>67.917332340458799</v>
      </c>
      <c r="CI18" s="4">
        <v>71.489403574102496</v>
      </c>
      <c r="CJ18" s="4">
        <v>79.209203306612594</v>
      </c>
      <c r="CK18" s="4">
        <v>73.704810794535405</v>
      </c>
      <c r="CL18" s="4">
        <v>85.552622279500895</v>
      </c>
      <c r="CM18" s="4">
        <v>87.305574705488198</v>
      </c>
      <c r="CN18" s="4">
        <v>70.355050810726596</v>
      </c>
    </row>
    <row r="19" spans="1:92" ht="14.25" customHeight="1" x14ac:dyDescent="0.25">
      <c r="A19" s="2" t="s">
        <v>44</v>
      </c>
      <c r="B19" s="2">
        <v>67.725733811073994</v>
      </c>
      <c r="C19" s="2">
        <v>501.08348340985998</v>
      </c>
      <c r="D19" s="2">
        <v>68.333960478765306</v>
      </c>
      <c r="E19" s="2">
        <v>66.487990604521997</v>
      </c>
      <c r="F19" s="2">
        <v>65.104511448828305</v>
      </c>
      <c r="G19" s="2">
        <v>65.952012698835404</v>
      </c>
      <c r="H19" s="2">
        <v>65.515039534883996</v>
      </c>
      <c r="I19" s="2">
        <v>64.475384546052496</v>
      </c>
      <c r="J19" s="2">
        <v>63.361833982940801</v>
      </c>
      <c r="K19" s="2">
        <v>64.166761113567205</v>
      </c>
      <c r="L19" s="2">
        <v>64.813342639565093</v>
      </c>
      <c r="M19" s="2">
        <v>64.9278258832517</v>
      </c>
      <c r="N19" s="2">
        <v>65.527507001618105</v>
      </c>
      <c r="O19" s="2">
        <v>65.723310892333203</v>
      </c>
      <c r="P19" s="2">
        <v>65.458846079519205</v>
      </c>
      <c r="Q19" s="2">
        <v>65.055431091072094</v>
      </c>
      <c r="R19" s="2">
        <v>64.830339907747401</v>
      </c>
      <c r="S19" s="2">
        <v>62.915305464634798</v>
      </c>
      <c r="T19" s="2">
        <v>64.264302491557103</v>
      </c>
      <c r="U19" s="2">
        <v>63.728397170786799</v>
      </c>
      <c r="V19" s="2">
        <v>61.948710624171802</v>
      </c>
      <c r="W19" s="3">
        <v>61.818868765377502</v>
      </c>
      <c r="X19" s="2">
        <v>63.542748555780598</v>
      </c>
      <c r="Y19" s="2">
        <v>64.175307662647498</v>
      </c>
      <c r="Z19" s="2">
        <v>500.87503508748898</v>
      </c>
      <c r="AA19" s="2">
        <v>64.149213726461895</v>
      </c>
      <c r="AB19" s="2">
        <v>64.126446740086706</v>
      </c>
      <c r="AC19" s="2">
        <v>64.137228066833202</v>
      </c>
      <c r="AD19" s="2">
        <v>64.663849296395796</v>
      </c>
      <c r="AE19" s="2">
        <v>64.588087135489104</v>
      </c>
      <c r="AF19" s="2">
        <v>64.620689421539495</v>
      </c>
      <c r="AG19" s="2">
        <v>65.022702859471707</v>
      </c>
      <c r="AH19" s="2">
        <v>64.943228704648206</v>
      </c>
      <c r="AI19" s="2">
        <v>64.982346639307494</v>
      </c>
      <c r="AJ19" s="2">
        <v>65.1681046293603</v>
      </c>
      <c r="AK19" s="2">
        <v>65.307899431289698</v>
      </c>
      <c r="AL19" s="2">
        <v>65.072557375070204</v>
      </c>
      <c r="AM19" s="2">
        <v>64.832667652750104</v>
      </c>
      <c r="AN19" s="2">
        <v>64.9008209953343</v>
      </c>
      <c r="AO19" s="2">
        <v>62.860729886244599</v>
      </c>
      <c r="AP19" s="2">
        <v>62.641991424680199</v>
      </c>
      <c r="AQ19" s="2">
        <v>62.479218283850201</v>
      </c>
      <c r="AR19" s="2">
        <v>62.570119495451699</v>
      </c>
      <c r="AS19" s="2">
        <v>62.631605685133799</v>
      </c>
      <c r="AT19" s="3">
        <f>SQRT(3911.68211174452)</f>
        <v>62.543441796438742</v>
      </c>
      <c r="AU19" s="3">
        <f>SQRT(3893.60308855233)</f>
        <v>62.398742684066399</v>
      </c>
      <c r="AV19" s="4">
        <v>64.130368019458103</v>
      </c>
      <c r="AW19" s="4">
        <v>502.06624619730502</v>
      </c>
      <c r="AX19" s="4">
        <v>64.616452028873894</v>
      </c>
      <c r="AY19" s="4">
        <v>75.8816632324653</v>
      </c>
      <c r="AZ19" s="4">
        <v>78.006237235512003</v>
      </c>
      <c r="BA19" s="4">
        <v>80.814803984559802</v>
      </c>
      <c r="BB19" s="4">
        <v>73.897015491912498</v>
      </c>
      <c r="BC19" s="4">
        <v>70.957920403703795</v>
      </c>
      <c r="BD19" s="4">
        <v>77.617149526970394</v>
      </c>
      <c r="BE19" s="4">
        <v>72.215364889972307</v>
      </c>
      <c r="BF19" s="4">
        <v>97.225202917302695</v>
      </c>
      <c r="BG19" s="4">
        <v>76.836007621901501</v>
      </c>
      <c r="BH19" s="4">
        <v>68.096153157588205</v>
      </c>
      <c r="BI19" s="4">
        <v>74.570222686711801</v>
      </c>
      <c r="BJ19" s="4">
        <v>70.371310093208606</v>
      </c>
      <c r="BK19" s="4">
        <v>62.428419818933001</v>
      </c>
      <c r="BL19" s="4">
        <v>74.573642425114102</v>
      </c>
      <c r="BM19" s="4">
        <v>84.324544665272199</v>
      </c>
      <c r="BN19" s="4">
        <v>68.537329286246006</v>
      </c>
      <c r="BO19" s="4">
        <v>77.714228867907394</v>
      </c>
      <c r="BP19" s="4">
        <v>76.826421436581896</v>
      </c>
      <c r="BQ19" s="4">
        <v>96.469647223408103</v>
      </c>
      <c r="BR19" s="4">
        <v>67.484294609114798</v>
      </c>
      <c r="BS19" s="4">
        <v>80.679351140476896</v>
      </c>
      <c r="BT19" s="4">
        <v>69.728860408764106</v>
      </c>
      <c r="BU19" s="4">
        <v>81.728171681779401</v>
      </c>
      <c r="BV19" s="4">
        <v>91.778750418113702</v>
      </c>
      <c r="BW19" s="4">
        <v>80.375437341100493</v>
      </c>
      <c r="BX19" s="4">
        <v>76.397360780619493</v>
      </c>
      <c r="BY19" s="4">
        <v>78.647659711374004</v>
      </c>
      <c r="BZ19" s="4">
        <v>84.403715370903996</v>
      </c>
      <c r="CA19" s="4">
        <v>73.552825781377294</v>
      </c>
      <c r="CB19" s="4">
        <v>68.352518108829699</v>
      </c>
      <c r="CC19" s="4">
        <v>71.963674000105499</v>
      </c>
      <c r="CD19" s="4">
        <v>83.922228141962506</v>
      </c>
      <c r="CE19" s="4">
        <v>82.167400327827906</v>
      </c>
      <c r="CF19" s="4">
        <v>84.2936910174855</v>
      </c>
      <c r="CG19" s="4">
        <v>79.400016495202806</v>
      </c>
      <c r="CH19" s="4">
        <v>71.670456470594601</v>
      </c>
      <c r="CI19" s="4">
        <v>72.136135318937306</v>
      </c>
      <c r="CJ19" s="4">
        <v>81.381724929364097</v>
      </c>
      <c r="CK19" s="4">
        <v>76.831488152140295</v>
      </c>
      <c r="CL19" s="4">
        <v>85.775412810168405</v>
      </c>
      <c r="CM19" s="4">
        <v>91.743060521908504</v>
      </c>
      <c r="CN19" s="4">
        <v>72.214699965632207</v>
      </c>
    </row>
    <row r="20" spans="1:92" ht="14.25" customHeight="1" x14ac:dyDescent="0.25">
      <c r="A20" s="2" t="s">
        <v>45</v>
      </c>
      <c r="B20" s="2">
        <v>70.348741597932502</v>
      </c>
      <c r="C20" s="2">
        <v>501.80160948989601</v>
      </c>
      <c r="D20" s="2">
        <v>69.032262833653107</v>
      </c>
      <c r="E20" s="2">
        <v>67.646379163571893</v>
      </c>
      <c r="F20" s="2">
        <v>63.831421548864803</v>
      </c>
      <c r="G20" s="2">
        <v>66.294607126429398</v>
      </c>
      <c r="H20" s="2">
        <v>66.754071815838302</v>
      </c>
      <c r="I20" s="2">
        <v>64.040579501195396</v>
      </c>
      <c r="J20" s="2">
        <v>65.195526685334798</v>
      </c>
      <c r="K20" s="2">
        <v>65.797562569506894</v>
      </c>
      <c r="L20" s="2">
        <v>65.793765119846299</v>
      </c>
      <c r="M20" s="2">
        <v>64.277047752500394</v>
      </c>
      <c r="N20" s="2">
        <v>64.175542504724604</v>
      </c>
      <c r="O20" s="2">
        <v>65.616183512653507</v>
      </c>
      <c r="P20" s="2">
        <v>63.579994533208399</v>
      </c>
      <c r="Q20" s="2">
        <v>64.559678366189999</v>
      </c>
      <c r="R20" s="2">
        <v>67.404434842745204</v>
      </c>
      <c r="S20" s="2">
        <v>63.589908852678498</v>
      </c>
      <c r="T20" s="2">
        <v>63.5955413419709</v>
      </c>
      <c r="U20" s="2">
        <v>63.583775947797598</v>
      </c>
      <c r="V20" s="2">
        <v>63.286357186624997</v>
      </c>
      <c r="W20" s="2">
        <v>63.682662325568501</v>
      </c>
      <c r="X20" s="2">
        <v>64.700098998883902</v>
      </c>
      <c r="Y20" s="2">
        <v>65.140839086428201</v>
      </c>
      <c r="Z20" s="2">
        <v>501.59075599697297</v>
      </c>
      <c r="AA20" s="2">
        <v>65.107513185781301</v>
      </c>
      <c r="AB20" s="2">
        <v>65.079461196365699</v>
      </c>
      <c r="AC20" s="2">
        <v>65.089925558770005</v>
      </c>
      <c r="AD20" s="2">
        <v>65.6653605444465</v>
      </c>
      <c r="AE20" s="2">
        <v>65.576407237328894</v>
      </c>
      <c r="AF20" s="2">
        <v>65.566750907954699</v>
      </c>
      <c r="AG20" s="2">
        <v>65.895014727759204</v>
      </c>
      <c r="AH20" s="2">
        <v>65.909555109885005</v>
      </c>
      <c r="AI20" s="2">
        <v>65.967702630937794</v>
      </c>
      <c r="AJ20" s="2">
        <v>66.012900780154894</v>
      </c>
      <c r="AK20" s="2">
        <v>65.937828677625006</v>
      </c>
      <c r="AL20" s="2">
        <v>65.820558109513499</v>
      </c>
      <c r="AM20" s="2">
        <v>65.725191682016899</v>
      </c>
      <c r="AN20" s="2">
        <v>65.598073361238505</v>
      </c>
      <c r="AO20" s="2">
        <v>63.586026969409197</v>
      </c>
      <c r="AP20" s="2">
        <v>63.4161201607807</v>
      </c>
      <c r="AQ20" s="2">
        <v>63.301848448048901</v>
      </c>
      <c r="AR20" s="2">
        <v>63.330244047101601</v>
      </c>
      <c r="AS20" s="2">
        <v>63.373231184758403</v>
      </c>
      <c r="AT20" s="3">
        <f>SQRT(4003.4998136167)</f>
        <v>63.273215609898472</v>
      </c>
      <c r="AU20" s="3">
        <f>SQRT(3981.74905677457)</f>
        <v>63.101101866564662</v>
      </c>
      <c r="AV20" s="4">
        <v>65.162399673237701</v>
      </c>
      <c r="AW20" s="4">
        <v>502.79614958974298</v>
      </c>
      <c r="AX20" s="4">
        <v>65.534873870380096</v>
      </c>
      <c r="AY20" s="4">
        <v>77.705115999059899</v>
      </c>
      <c r="AZ20" s="4">
        <v>79.382735871266902</v>
      </c>
      <c r="BA20" s="4">
        <v>80.908685742259706</v>
      </c>
      <c r="BB20" s="4">
        <v>74.126786507913295</v>
      </c>
      <c r="BC20" s="4">
        <v>71.937758595387294</v>
      </c>
      <c r="BD20" s="4">
        <v>77.715671963747596</v>
      </c>
      <c r="BE20" s="4">
        <v>73.011198436886204</v>
      </c>
      <c r="BF20" s="4">
        <v>96.003084501387406</v>
      </c>
      <c r="BG20" s="4">
        <v>77.370191358469896</v>
      </c>
      <c r="BH20" s="4">
        <v>69.638973417470396</v>
      </c>
      <c r="BI20" s="4">
        <v>74.375723925191494</v>
      </c>
      <c r="BJ20" s="4">
        <v>71.411679688404305</v>
      </c>
      <c r="BK20" s="4">
        <v>63.259126792552003</v>
      </c>
      <c r="BL20" s="4">
        <v>76.215766577090307</v>
      </c>
      <c r="BM20" s="4">
        <v>84.058305140139694</v>
      </c>
      <c r="BN20" s="4">
        <v>69.590568213969505</v>
      </c>
      <c r="BO20" s="4">
        <v>79.082838071639699</v>
      </c>
      <c r="BP20" s="4">
        <v>77.666333913967506</v>
      </c>
      <c r="BQ20" s="4">
        <v>97.078268095329904</v>
      </c>
      <c r="BR20" s="4">
        <v>68.755109096243402</v>
      </c>
      <c r="BS20" s="4">
        <v>81.939723824422003</v>
      </c>
      <c r="BT20" s="4">
        <v>71.404769663756696</v>
      </c>
      <c r="BU20" s="4">
        <v>82.187223762695695</v>
      </c>
      <c r="BV20" s="4">
        <v>93.343391494272794</v>
      </c>
      <c r="BW20" s="4">
        <v>81.778438748308801</v>
      </c>
      <c r="BX20" s="4">
        <v>78.170011261465405</v>
      </c>
      <c r="BY20" s="4">
        <v>82.892139998664604</v>
      </c>
      <c r="BZ20" s="4">
        <v>83.458104598496803</v>
      </c>
      <c r="CA20" s="4">
        <v>74.071670743281203</v>
      </c>
      <c r="CB20" s="4">
        <v>65.7715571026757</v>
      </c>
      <c r="CC20" s="4">
        <v>70.994876767490496</v>
      </c>
      <c r="CD20" s="4">
        <v>84.225172563478296</v>
      </c>
      <c r="CE20" s="4">
        <v>85.092592028696203</v>
      </c>
      <c r="CF20" s="4">
        <v>84.041126986011605</v>
      </c>
      <c r="CG20" s="4">
        <v>84.7345543279758</v>
      </c>
      <c r="CH20" s="4">
        <v>71.179098126404995</v>
      </c>
      <c r="CI20" s="4">
        <v>69.883425794695995</v>
      </c>
      <c r="CJ20" s="4">
        <v>81.492306928338706</v>
      </c>
      <c r="CK20" s="4">
        <v>75.618441633927304</v>
      </c>
      <c r="CL20" s="4">
        <v>87.697650087878699</v>
      </c>
      <c r="CM20" s="4">
        <v>88.319016250925898</v>
      </c>
      <c r="CN20" s="4">
        <v>76.411391834226094</v>
      </c>
    </row>
    <row r="21" spans="1:92" ht="14.25" customHeight="1" x14ac:dyDescent="0.25">
      <c r="A21" s="2" t="s">
        <v>46</v>
      </c>
      <c r="B21" s="2">
        <v>71.564391504370406</v>
      </c>
      <c r="C21" s="2">
        <v>502.61424305972702</v>
      </c>
      <c r="D21" s="2">
        <v>71.409558274797305</v>
      </c>
      <c r="E21" s="2">
        <v>69.487311652464101</v>
      </c>
      <c r="F21" s="2">
        <v>67.197262214164198</v>
      </c>
      <c r="G21" s="2">
        <v>66.463151787421495</v>
      </c>
      <c r="H21" s="2">
        <v>66.401602865474501</v>
      </c>
      <c r="I21" s="2">
        <v>67.714745409480599</v>
      </c>
      <c r="J21" s="2">
        <v>65.837843418848806</v>
      </c>
      <c r="K21" s="2">
        <v>66.870650686063499</v>
      </c>
      <c r="L21" s="2">
        <v>65.202797703895001</v>
      </c>
      <c r="M21" s="2">
        <v>65.958950677611099</v>
      </c>
      <c r="N21" s="2">
        <v>67.357428535093803</v>
      </c>
      <c r="O21" s="2">
        <v>65.855860708876804</v>
      </c>
      <c r="P21" s="2">
        <v>67.445111660593895</v>
      </c>
      <c r="Q21" s="2">
        <v>66.974731825911405</v>
      </c>
      <c r="R21" s="2">
        <v>65.646622403997199</v>
      </c>
      <c r="S21" s="2">
        <v>66.065456618544502</v>
      </c>
      <c r="T21" s="2">
        <v>65.353434755599906</v>
      </c>
      <c r="U21" s="2">
        <v>66.5528551755569</v>
      </c>
      <c r="V21" s="2">
        <v>66.705280097868595</v>
      </c>
      <c r="W21" s="2">
        <v>64.728585937370298</v>
      </c>
      <c r="X21" s="2">
        <v>65.315340249588004</v>
      </c>
      <c r="Y21" s="2">
        <v>65.975028450478902</v>
      </c>
      <c r="Z21" s="2">
        <v>502.35506282155802</v>
      </c>
      <c r="AA21" s="2">
        <v>65.936136384896997</v>
      </c>
      <c r="AB21" s="2">
        <v>65.902927867325801</v>
      </c>
      <c r="AC21" s="2">
        <v>65.912565181465595</v>
      </c>
      <c r="AD21" s="2">
        <v>66.507174120979101</v>
      </c>
      <c r="AE21" s="2">
        <v>66.347878999579294</v>
      </c>
      <c r="AF21" s="2">
        <v>66.347803668594395</v>
      </c>
      <c r="AG21" s="2">
        <v>66.546803823665996</v>
      </c>
      <c r="AH21" s="2">
        <v>66.536410828712505</v>
      </c>
      <c r="AI21" s="2">
        <v>66.515747076355893</v>
      </c>
      <c r="AJ21" s="2">
        <v>66.557135343418196</v>
      </c>
      <c r="AK21" s="2">
        <v>66.585855394537205</v>
      </c>
      <c r="AL21" s="2">
        <v>66.555644389537406</v>
      </c>
      <c r="AM21" s="2">
        <v>66.427272406447798</v>
      </c>
      <c r="AN21" s="2">
        <v>66.207231852384496</v>
      </c>
      <c r="AO21" s="2">
        <v>64.131539270480999</v>
      </c>
      <c r="AP21" s="2">
        <v>64.018316165743002</v>
      </c>
      <c r="AQ21" s="2">
        <v>63.920472560623899</v>
      </c>
      <c r="AR21" s="2">
        <v>63.944617759828901</v>
      </c>
      <c r="AS21" s="2">
        <v>63.922280253107601</v>
      </c>
      <c r="AT21" s="3">
        <f>SQRT(4081.6084481376)</f>
        <v>63.887467066221994</v>
      </c>
      <c r="AU21" s="3">
        <f>SQRT(4061.15667641616)</f>
        <v>63.727205151459138</v>
      </c>
      <c r="AV21" s="4">
        <v>66.365925050522904</v>
      </c>
      <c r="AW21" s="4">
        <v>503.54183908970202</v>
      </c>
      <c r="AX21" s="4">
        <v>67.084646303010501</v>
      </c>
      <c r="AY21" s="4">
        <v>78.648720726774499</v>
      </c>
      <c r="AZ21" s="4">
        <v>80.444192921187707</v>
      </c>
      <c r="BA21" s="4">
        <v>82.674053844908599</v>
      </c>
      <c r="BB21" s="4">
        <v>75.955437395073304</v>
      </c>
      <c r="BC21" s="4">
        <v>73.061787405320004</v>
      </c>
      <c r="BD21" s="4">
        <v>78.213130558476294</v>
      </c>
      <c r="BE21" s="4">
        <v>74.176425081972397</v>
      </c>
      <c r="BF21" s="4">
        <v>97.673600882262605</v>
      </c>
      <c r="BG21" s="4">
        <v>78.223957745721705</v>
      </c>
      <c r="BH21" s="4">
        <v>70.883114044068193</v>
      </c>
      <c r="BI21" s="4">
        <v>75.525062474876506</v>
      </c>
      <c r="BJ21" s="4">
        <v>71.102757633066602</v>
      </c>
      <c r="BK21" s="4">
        <v>64.102825825678096</v>
      </c>
      <c r="BL21" s="4">
        <v>76.732388268738703</v>
      </c>
      <c r="BM21" s="4">
        <v>85.069350570467805</v>
      </c>
      <c r="BN21" s="4">
        <v>70.4915051630379</v>
      </c>
      <c r="BO21" s="4">
        <v>80.305678703408702</v>
      </c>
      <c r="BP21" s="4">
        <v>79.796091094488702</v>
      </c>
      <c r="BQ21" s="4">
        <v>99.039611568486706</v>
      </c>
      <c r="BR21" s="4">
        <v>69.269610905678107</v>
      </c>
      <c r="BS21" s="4">
        <v>85.079694062684894</v>
      </c>
      <c r="BT21" s="4">
        <v>70.703353539949603</v>
      </c>
      <c r="BU21" s="4">
        <v>85.477059458995896</v>
      </c>
      <c r="BV21" s="4">
        <v>93.219744252928393</v>
      </c>
      <c r="BW21" s="4">
        <v>86.443546934840199</v>
      </c>
      <c r="BX21" s="4">
        <v>79.952451016678495</v>
      </c>
      <c r="BY21" s="4">
        <v>86.350794677370502</v>
      </c>
      <c r="BZ21" s="4">
        <v>87.456654821701804</v>
      </c>
      <c r="CA21" s="4">
        <v>76.184376114193199</v>
      </c>
      <c r="CB21" s="4">
        <v>70.414535433846794</v>
      </c>
      <c r="CC21" s="4">
        <v>73.706217713224405</v>
      </c>
      <c r="CD21" s="4">
        <v>84.797112210331505</v>
      </c>
      <c r="CE21" s="4">
        <v>86.831121161756698</v>
      </c>
      <c r="CF21" s="4">
        <v>83.499865047430305</v>
      </c>
      <c r="CG21" s="4">
        <v>90.947267006950099</v>
      </c>
      <c r="CH21" s="4">
        <v>76.643302749048701</v>
      </c>
      <c r="CI21" s="4">
        <v>74.234058153927904</v>
      </c>
      <c r="CJ21" s="4">
        <v>80.467837972865496</v>
      </c>
      <c r="CK21" s="4">
        <v>76.538936461619599</v>
      </c>
      <c r="CL21" s="4">
        <v>93.841125094402699</v>
      </c>
      <c r="CM21" s="4">
        <v>94.4587640979003</v>
      </c>
      <c r="CN21" s="4">
        <v>81.924096233188394</v>
      </c>
    </row>
    <row r="22" spans="1:92" ht="14.25" customHeight="1" x14ac:dyDescent="0.3">
      <c r="A22" s="2" t="s">
        <v>47</v>
      </c>
      <c r="B22" s="2">
        <v>72.175207491200993</v>
      </c>
      <c r="C22" s="2">
        <v>502.59085792429499</v>
      </c>
      <c r="D22" s="2">
        <v>71.068063220165598</v>
      </c>
      <c r="E22" s="2">
        <v>68.312804951754799</v>
      </c>
      <c r="F22" s="2">
        <v>66.5687527895074</v>
      </c>
      <c r="G22" s="2">
        <v>68.539264018504497</v>
      </c>
      <c r="H22" s="2">
        <v>66.602157509498099</v>
      </c>
      <c r="I22" s="2">
        <v>67.548389809318806</v>
      </c>
      <c r="J22" s="2">
        <v>67.341716950339205</v>
      </c>
      <c r="K22" s="2">
        <v>68.265409718563902</v>
      </c>
      <c r="L22" s="2">
        <v>68.561150005914996</v>
      </c>
      <c r="M22" s="2">
        <v>68.668843005519506</v>
      </c>
      <c r="N22" s="2">
        <v>67.397684970621199</v>
      </c>
      <c r="O22" s="2">
        <v>65.3692110088829</v>
      </c>
      <c r="P22" s="2">
        <v>65.052106217124305</v>
      </c>
      <c r="Q22" s="2">
        <v>66.681713616344297</v>
      </c>
      <c r="R22" s="2">
        <v>68.949577492386197</v>
      </c>
      <c r="S22" s="2">
        <v>67.930313212938501</v>
      </c>
      <c r="T22" s="2">
        <v>69.109110143938196</v>
      </c>
      <c r="U22" s="2">
        <v>68.304044919235196</v>
      </c>
      <c r="V22" s="2">
        <v>68.607639839241997</v>
      </c>
      <c r="W22" s="2">
        <v>66.9657520749643</v>
      </c>
      <c r="X22" s="2">
        <v>66.033160703678305</v>
      </c>
      <c r="Y22" s="2">
        <v>67.001175517594405</v>
      </c>
      <c r="Z22" s="2">
        <v>502.31442150183699</v>
      </c>
      <c r="AA22" s="2">
        <v>66.965959411360799</v>
      </c>
      <c r="AB22" s="2">
        <v>66.930576713414396</v>
      </c>
      <c r="AC22" s="2">
        <v>66.941576627580304</v>
      </c>
      <c r="AD22" s="2">
        <v>67.520885703895004</v>
      </c>
      <c r="AE22" s="2">
        <v>67.272248296740301</v>
      </c>
      <c r="AF22" s="2">
        <v>67.336235445940702</v>
      </c>
      <c r="AG22" s="2">
        <v>67.482250485132795</v>
      </c>
      <c r="AH22" s="2">
        <v>67.513572831280598</v>
      </c>
      <c r="AI22" s="2">
        <v>67.498912488588303</v>
      </c>
      <c r="AJ22" s="2">
        <v>67.497164040281703</v>
      </c>
      <c r="AK22" s="2">
        <v>67.4736388083262</v>
      </c>
      <c r="AL22" s="2">
        <v>67.488668751475799</v>
      </c>
      <c r="AM22" s="2">
        <v>67.3633656479048</v>
      </c>
      <c r="AN22" s="2">
        <v>67.260128880435801</v>
      </c>
      <c r="AO22" s="2">
        <v>65.143799877223103</v>
      </c>
      <c r="AP22" s="2">
        <v>65.013959730817604</v>
      </c>
      <c r="AQ22" s="2">
        <v>64.9076467878632</v>
      </c>
      <c r="AR22" s="2">
        <v>64.891536712383896</v>
      </c>
      <c r="AS22" s="2">
        <v>64.848776774718004</v>
      </c>
      <c r="AT22" s="3">
        <f>SQRT(4203.5668605803)</f>
        <v>64.83492007074814</v>
      </c>
      <c r="AU22" s="3">
        <f>SQRT(4183.52965932996)</f>
        <v>64.680210724223528</v>
      </c>
      <c r="AV22" s="4">
        <v>66.070982499063405</v>
      </c>
      <c r="AW22" s="4">
        <v>503.48351186532102</v>
      </c>
      <c r="AX22" s="4">
        <v>68.098791866206895</v>
      </c>
      <c r="AY22" s="4">
        <v>78.588103023607104</v>
      </c>
      <c r="AZ22" s="4">
        <v>80.855275435074702</v>
      </c>
      <c r="BA22" s="4">
        <v>82.685136268994199</v>
      </c>
      <c r="BB22" s="4">
        <v>76.721270741615001</v>
      </c>
      <c r="BC22" s="4">
        <v>73.044173072380403</v>
      </c>
      <c r="BD22" s="4">
        <v>78.300719328366199</v>
      </c>
      <c r="BE22" s="4">
        <v>74.075341166527807</v>
      </c>
      <c r="BF22" s="4">
        <v>96.536801385918395</v>
      </c>
      <c r="BG22" s="4">
        <v>79.3523417656112</v>
      </c>
      <c r="BH22" s="4">
        <v>72.557293202018201</v>
      </c>
      <c r="BI22" s="4">
        <v>74.917836835327407</v>
      </c>
      <c r="BJ22" s="4">
        <v>70.660483462192403</v>
      </c>
      <c r="BK22" s="5">
        <v>64.368818092037301</v>
      </c>
      <c r="BL22" s="4">
        <v>77.145732010027103</v>
      </c>
      <c r="BM22" s="4">
        <v>84.577432624768704</v>
      </c>
      <c r="BN22" s="4">
        <v>71.1775826842903</v>
      </c>
      <c r="BO22" s="4">
        <v>79.811281825906505</v>
      </c>
      <c r="BP22" s="4">
        <v>80.095641715810501</v>
      </c>
      <c r="BQ22" s="4">
        <v>99.464038782340694</v>
      </c>
      <c r="BR22" s="4">
        <v>69.895486312924007</v>
      </c>
      <c r="BS22" s="4">
        <v>84.583616576526396</v>
      </c>
      <c r="BT22" s="4">
        <v>74.733675688906501</v>
      </c>
      <c r="BU22" s="4">
        <v>88.509411611159805</v>
      </c>
      <c r="BV22" s="4">
        <v>91.269377065851003</v>
      </c>
      <c r="BW22" s="4">
        <v>84.034064922856302</v>
      </c>
      <c r="BX22" s="4">
        <v>81.353018316681499</v>
      </c>
      <c r="BY22" s="4">
        <v>81.052970665020098</v>
      </c>
      <c r="BZ22" s="4">
        <v>89.835367616630094</v>
      </c>
      <c r="CA22" s="4">
        <v>77.867264425984501</v>
      </c>
      <c r="CB22" s="4">
        <v>69.071448149094493</v>
      </c>
      <c r="CC22" s="4">
        <v>73.284753623228994</v>
      </c>
      <c r="CD22" s="4">
        <v>86.3085124584846</v>
      </c>
      <c r="CE22" s="4">
        <v>87.213806838417796</v>
      </c>
      <c r="CF22" s="4">
        <v>87.043259989985998</v>
      </c>
      <c r="CG22" s="4">
        <v>93.823172919453398</v>
      </c>
      <c r="CH22" s="4">
        <v>82.723259494852201</v>
      </c>
      <c r="CI22" s="4">
        <v>73.549666554956104</v>
      </c>
      <c r="CJ22" s="4">
        <v>83.380223406641505</v>
      </c>
      <c r="CK22" s="4">
        <v>80.664981840410604</v>
      </c>
      <c r="CL22" s="4">
        <v>94.856663262641902</v>
      </c>
      <c r="CM22" s="4">
        <v>95.744638449640703</v>
      </c>
      <c r="CN22" s="4">
        <v>79.183107037575695</v>
      </c>
    </row>
    <row r="23" spans="1:92" ht="14.25" customHeight="1" x14ac:dyDescent="0.3">
      <c r="A23" s="2" t="s">
        <v>48</v>
      </c>
      <c r="B23" s="2">
        <v>1.64180184018543</v>
      </c>
      <c r="C23" s="2">
        <v>1.5487377084738201</v>
      </c>
      <c r="D23" s="2">
        <v>1.6403556499051499</v>
      </c>
      <c r="E23" s="2">
        <v>1.65837985803921</v>
      </c>
      <c r="F23" s="2">
        <v>1.6512730443491199</v>
      </c>
      <c r="G23" s="2">
        <v>1.6224203960583701</v>
      </c>
      <c r="H23" s="2">
        <v>1.63409258723145</v>
      </c>
      <c r="I23" s="2">
        <v>1.6617347765734201</v>
      </c>
      <c r="J23" s="2">
        <v>1.6327832227146699</v>
      </c>
      <c r="K23" s="2">
        <v>1.63004876925172</v>
      </c>
      <c r="L23" s="2">
        <v>1.6291058685045501</v>
      </c>
      <c r="M23" s="2">
        <v>1.6298805944450501</v>
      </c>
      <c r="N23" s="2">
        <v>1.62313849290795</v>
      </c>
      <c r="O23" s="2">
        <v>1.6508989664714899</v>
      </c>
      <c r="P23" s="2">
        <v>1.66216604290139</v>
      </c>
      <c r="Q23" s="2">
        <v>1.62749726313112</v>
      </c>
      <c r="R23" s="2">
        <v>1.62301973124121</v>
      </c>
      <c r="S23" s="2">
        <v>1.6331844057053599</v>
      </c>
      <c r="T23" s="2">
        <v>1.64259918274744</v>
      </c>
      <c r="U23" s="2">
        <v>1.62263410131426</v>
      </c>
      <c r="V23" s="2">
        <v>1.5941157538624799</v>
      </c>
      <c r="W23" s="2">
        <v>1.60444656527053</v>
      </c>
      <c r="X23" s="2">
        <v>1.6215866344496099</v>
      </c>
      <c r="Y23" s="2">
        <v>1.5520649532276301</v>
      </c>
      <c r="Z23" s="2">
        <v>1.5433146505332</v>
      </c>
      <c r="AA23" s="2">
        <v>1.5523883364475499</v>
      </c>
      <c r="AB23" s="2">
        <v>1.5523411285187501</v>
      </c>
      <c r="AC23" s="2">
        <v>1.5525066153117599</v>
      </c>
      <c r="AD23" s="2">
        <v>1.55228035447105</v>
      </c>
      <c r="AE23" s="2">
        <v>1.55259280239717</v>
      </c>
      <c r="AF23" s="2">
        <v>1.5528932833187401</v>
      </c>
      <c r="AG23" s="2">
        <v>1.55288224611425</v>
      </c>
      <c r="AH23" s="2">
        <v>1.5524953053583199</v>
      </c>
      <c r="AI23" s="2">
        <v>1.5523290228264</v>
      </c>
      <c r="AJ23" s="2">
        <v>1.55275413748118</v>
      </c>
      <c r="AK23" s="2">
        <v>1.5525341016930001</v>
      </c>
      <c r="AL23" s="2">
        <v>1.55225433719859</v>
      </c>
      <c r="AM23" s="2">
        <v>1.5522327006505101</v>
      </c>
      <c r="AN23" s="2">
        <v>1.55280598988776</v>
      </c>
      <c r="AO23" s="2">
        <v>1.5521967170514199</v>
      </c>
      <c r="AP23" s="2">
        <v>1.55377142159729</v>
      </c>
      <c r="AQ23" s="2">
        <v>1.55287753061607</v>
      </c>
      <c r="AR23" s="2">
        <v>1.5530693569893601</v>
      </c>
      <c r="AS23" s="2">
        <v>1.55363064768597</v>
      </c>
      <c r="AT23" s="3">
        <f>SQRT(2.4154406401143)</f>
        <v>1.5541687939584619</v>
      </c>
      <c r="AU23" s="3">
        <f>SQRT(2.41150221870976)</f>
        <v>1.5529012263211592</v>
      </c>
      <c r="AV23" s="4">
        <v>1.54232036780319</v>
      </c>
      <c r="AW23" s="4">
        <v>1.54014751844858</v>
      </c>
      <c r="AX23" s="4">
        <v>1.54758236433278</v>
      </c>
      <c r="AY23" s="4">
        <v>1.5469353684986</v>
      </c>
      <c r="AZ23" s="4">
        <v>1.57252529362532</v>
      </c>
      <c r="BA23" s="4">
        <v>1.6821968932576601</v>
      </c>
      <c r="BB23" s="4">
        <v>1.6586903607258201</v>
      </c>
      <c r="BC23" s="4">
        <v>1.66739880646397</v>
      </c>
      <c r="BD23" s="4">
        <v>1.65474686952671</v>
      </c>
      <c r="BE23" s="4">
        <v>1.57708609378047</v>
      </c>
      <c r="BF23" s="4">
        <v>1.66180944332568</v>
      </c>
      <c r="BG23" s="4">
        <v>1.5355478168574599</v>
      </c>
      <c r="BH23" s="4">
        <v>1.6504057291677099</v>
      </c>
      <c r="BI23" s="4">
        <v>1.5603482575894401</v>
      </c>
      <c r="BJ23" s="4">
        <v>1.5893844410707201</v>
      </c>
      <c r="BK23" s="4">
        <v>1.5623514291535201</v>
      </c>
      <c r="BL23" s="4">
        <v>1.53261666244434</v>
      </c>
      <c r="BM23" s="4">
        <v>1.6015253291128699</v>
      </c>
      <c r="BN23" s="4">
        <v>1.5367892275949699</v>
      </c>
      <c r="BO23" s="4">
        <v>1.5408216346496599</v>
      </c>
      <c r="BP23" s="5">
        <v>1.53245377375856</v>
      </c>
      <c r="BQ23" s="4">
        <v>1.5483510535556599</v>
      </c>
      <c r="BR23" s="4">
        <v>1.6475174452019501</v>
      </c>
      <c r="BS23" s="4">
        <v>1.5471741981881499</v>
      </c>
      <c r="BT23" s="4">
        <v>1.57438490782726</v>
      </c>
      <c r="BU23" s="4">
        <v>1.56703583342342</v>
      </c>
      <c r="BV23" s="4">
        <v>1.56972262996616</v>
      </c>
      <c r="BW23" s="4">
        <v>1.59238363660191</v>
      </c>
      <c r="BX23" s="4">
        <v>1.61597119605587</v>
      </c>
      <c r="BY23" s="4">
        <v>1.5746057580196999</v>
      </c>
      <c r="BZ23" s="4">
        <v>1.5867184840648401</v>
      </c>
      <c r="CA23" s="4">
        <v>1.6169235118257399</v>
      </c>
      <c r="CB23" s="4">
        <v>1.61155920953801</v>
      </c>
      <c r="CC23" s="4">
        <v>1.57243069068343</v>
      </c>
      <c r="CD23" s="4">
        <v>1.58727974712722</v>
      </c>
      <c r="CE23" s="4">
        <v>1.55043222498529</v>
      </c>
      <c r="CF23" s="4">
        <v>1.5702452960482201</v>
      </c>
      <c r="CG23" s="4">
        <v>1.5703029570207101</v>
      </c>
      <c r="CH23" s="4">
        <v>1.59470150226417</v>
      </c>
      <c r="CI23" s="4">
        <v>1.57028446524875</v>
      </c>
      <c r="CJ23" s="4">
        <v>1.5558431471026199</v>
      </c>
      <c r="CK23" s="4">
        <v>1.57256261543457</v>
      </c>
      <c r="CL23" s="4">
        <v>1.5749675097717699</v>
      </c>
      <c r="CM23" s="4">
        <v>1.56854924863569</v>
      </c>
      <c r="CN23" s="4">
        <v>1.5609450885870499</v>
      </c>
    </row>
    <row r="24" spans="1:92" ht="14.25" customHeight="1" x14ac:dyDescent="0.3">
      <c r="A24" s="2" t="s">
        <v>49</v>
      </c>
      <c r="B24" s="2">
        <v>3.55041417642237</v>
      </c>
      <c r="C24" s="2">
        <v>3.2647874266215902</v>
      </c>
      <c r="D24" s="2">
        <v>3.5648701433469299</v>
      </c>
      <c r="E24" s="2">
        <v>3.5312315527205902</v>
      </c>
      <c r="F24" s="2">
        <v>3.5276640826292698</v>
      </c>
      <c r="G24" s="2">
        <v>3.4787497192443402</v>
      </c>
      <c r="H24" s="2">
        <v>3.5310117333118098</v>
      </c>
      <c r="I24" s="2">
        <v>3.4670438269028998</v>
      </c>
      <c r="J24" s="2">
        <v>3.5235363954293</v>
      </c>
      <c r="K24" s="2">
        <v>3.5468665847304099</v>
      </c>
      <c r="L24" s="2">
        <v>3.5653533424203299</v>
      </c>
      <c r="M24" s="2">
        <v>3.4788126057851301</v>
      </c>
      <c r="N24" s="2">
        <v>3.54239207854362</v>
      </c>
      <c r="O24" s="2">
        <v>3.48202431644664</v>
      </c>
      <c r="P24" s="2">
        <v>3.44808486068679</v>
      </c>
      <c r="Q24" s="2">
        <v>3.42091155504662</v>
      </c>
      <c r="R24" s="2">
        <v>3.43624162417618</v>
      </c>
      <c r="S24" s="2">
        <v>3.5074379495418802</v>
      </c>
      <c r="T24" s="2">
        <v>3.42119832979022</v>
      </c>
      <c r="U24" s="2">
        <v>3.5142018295861401</v>
      </c>
      <c r="V24" s="2">
        <v>3.5372061250205902</v>
      </c>
      <c r="W24" s="2">
        <v>3.4907153899814301</v>
      </c>
      <c r="X24" s="2">
        <v>3.4616558210230002</v>
      </c>
      <c r="Y24" s="2">
        <v>3.2847196454746901</v>
      </c>
      <c r="Z24" s="2">
        <v>3.25419024982244</v>
      </c>
      <c r="AA24" s="2">
        <v>3.2842592699823698</v>
      </c>
      <c r="AB24" s="2">
        <v>3.28394926238028</v>
      </c>
      <c r="AC24" s="2">
        <v>3.28370652719767</v>
      </c>
      <c r="AD24" s="2">
        <v>3.2836898243275301</v>
      </c>
      <c r="AE24" s="2">
        <v>3.2820804309088798</v>
      </c>
      <c r="AF24" s="2">
        <v>3.2818731293441399</v>
      </c>
      <c r="AG24" s="2">
        <v>3.2802917707556598</v>
      </c>
      <c r="AH24" s="2">
        <v>3.2823351469922</v>
      </c>
      <c r="AI24" s="2">
        <v>3.2829925555103698</v>
      </c>
      <c r="AJ24" s="2">
        <v>3.2786014537264601</v>
      </c>
      <c r="AK24" s="2">
        <v>3.27708400223064</v>
      </c>
      <c r="AL24" s="2">
        <v>3.2788655272271399</v>
      </c>
      <c r="AM24" s="2">
        <v>3.2784177185263701</v>
      </c>
      <c r="AN24" s="2">
        <v>3.27787436372757</v>
      </c>
      <c r="AO24" s="2">
        <v>3.2785540122803201</v>
      </c>
      <c r="AP24" s="2">
        <v>3.2778843747847302</v>
      </c>
      <c r="AQ24" s="2">
        <v>3.2761106190618801</v>
      </c>
      <c r="AR24" s="2">
        <v>3.2757264735924299</v>
      </c>
      <c r="AS24" s="2">
        <v>3.2759032580095999</v>
      </c>
      <c r="AT24" s="3">
        <f>SQRT(10.7279225036983)</f>
        <v>3.2753507451413966</v>
      </c>
      <c r="AU24" s="3">
        <f>SQRT(10.737494981359)</f>
        <v>3.2768117097811706</v>
      </c>
      <c r="AV24" s="4">
        <v>3.2760830401387602</v>
      </c>
      <c r="AW24" s="4">
        <v>3.26492151919643</v>
      </c>
      <c r="AX24" s="4">
        <v>3.2839052268561399</v>
      </c>
      <c r="AY24" s="4">
        <v>3.2673123219336402</v>
      </c>
      <c r="AZ24" s="4">
        <v>3.3010681644089499</v>
      </c>
      <c r="BA24" s="4">
        <v>3.2464144269467501</v>
      </c>
      <c r="BB24" s="4">
        <v>3.2228219499208901</v>
      </c>
      <c r="BC24" s="4">
        <v>3.2439236534956799</v>
      </c>
      <c r="BD24" s="4">
        <v>3.4818316177452702</v>
      </c>
      <c r="BE24" s="4">
        <v>3.5521963343446901</v>
      </c>
      <c r="BF24" s="5">
        <v>3.2139481617532999</v>
      </c>
      <c r="BG24" s="4">
        <v>3.37717037566448</v>
      </c>
      <c r="BH24" s="4">
        <v>3.2917806302908601</v>
      </c>
      <c r="BI24" s="4">
        <v>3.54430179224833</v>
      </c>
      <c r="BJ24" s="4">
        <v>3.2600502252194699</v>
      </c>
      <c r="BK24" s="4">
        <v>3.5893627497953999</v>
      </c>
      <c r="BL24" s="4">
        <v>3.25782937390851</v>
      </c>
      <c r="BM24" s="4">
        <v>3.2738518200126698</v>
      </c>
      <c r="BN24" s="4">
        <v>3.2822384082765699</v>
      </c>
      <c r="BO24" s="4">
        <v>3.2319309710409398</v>
      </c>
      <c r="BP24" s="4">
        <v>3.2845169000137102</v>
      </c>
      <c r="BQ24" s="4">
        <v>3.3269549972410402</v>
      </c>
      <c r="BR24" s="4">
        <v>3.71324544253204</v>
      </c>
      <c r="BS24" s="4">
        <v>3.2481320675990801</v>
      </c>
      <c r="BT24" s="4">
        <v>3.2864756704842</v>
      </c>
      <c r="BU24" s="4">
        <v>3.27909333481522</v>
      </c>
      <c r="BV24" s="4">
        <v>3.2909392219022999</v>
      </c>
      <c r="BW24" s="4">
        <v>3.2638910384431501</v>
      </c>
      <c r="BX24" s="4">
        <v>3.2419983808936501</v>
      </c>
      <c r="BY24" s="4">
        <v>3.3091093944077801</v>
      </c>
      <c r="BZ24" s="4">
        <v>3.3621751975980199</v>
      </c>
      <c r="CA24" s="4">
        <v>3.2718362539314199</v>
      </c>
      <c r="CB24" s="4">
        <v>3.33423155004049</v>
      </c>
      <c r="CC24" s="4">
        <v>3.27015778617693</v>
      </c>
      <c r="CD24" s="4">
        <v>3.3469242175389602</v>
      </c>
      <c r="CE24" s="4">
        <v>3.2540246653473202</v>
      </c>
      <c r="CF24" s="4">
        <v>3.3187178380979598</v>
      </c>
      <c r="CG24" s="4">
        <v>3.4172458927784799</v>
      </c>
      <c r="CH24" s="4">
        <v>3.3586651448507001</v>
      </c>
      <c r="CI24" s="4">
        <v>3.4051247230275101</v>
      </c>
      <c r="CJ24" s="4">
        <v>3.3317382886229399</v>
      </c>
      <c r="CK24" s="4">
        <v>3.3238953080971698</v>
      </c>
      <c r="CL24" s="4">
        <v>3.2976131683711301</v>
      </c>
      <c r="CM24" s="4">
        <v>3.31903229127985</v>
      </c>
      <c r="CN24" s="4">
        <v>3.2308347807367501</v>
      </c>
    </row>
    <row r="25" spans="1:92" ht="14.25" customHeight="1" x14ac:dyDescent="0.3">
      <c r="A25" s="2" t="s">
        <v>50</v>
      </c>
      <c r="B25" s="2">
        <v>5.2052899601580398</v>
      </c>
      <c r="C25" s="2">
        <v>4.7996546685885804</v>
      </c>
      <c r="D25" s="2">
        <v>5.1799302740893403</v>
      </c>
      <c r="E25" s="2">
        <v>5.2290226894984997</v>
      </c>
      <c r="F25" s="2">
        <v>5.2562687611050096</v>
      </c>
      <c r="G25" s="2">
        <v>5.1340838481269602</v>
      </c>
      <c r="H25" s="2">
        <v>5.2145672269439904</v>
      </c>
      <c r="I25" s="2">
        <v>5.2277206243222603</v>
      </c>
      <c r="J25" s="2">
        <v>5.0558548377136301</v>
      </c>
      <c r="K25" s="2">
        <v>5.2196836053263098</v>
      </c>
      <c r="L25" s="2">
        <v>5.2111240932774399</v>
      </c>
      <c r="M25" s="2">
        <v>5.2108498575510298</v>
      </c>
      <c r="N25" s="2">
        <v>5.2797668910478004</v>
      </c>
      <c r="O25" s="2">
        <v>5.15868503052761</v>
      </c>
      <c r="P25" s="2">
        <v>5.3711346536412901</v>
      </c>
      <c r="Q25" s="2">
        <v>5.2760308742589404</v>
      </c>
      <c r="R25" s="2">
        <v>5.2924341432151598</v>
      </c>
      <c r="S25" s="2">
        <v>5.1962417035874404</v>
      </c>
      <c r="T25" s="2">
        <v>5.2198294080087004</v>
      </c>
      <c r="U25" s="2">
        <v>5.2152195860605097</v>
      </c>
      <c r="V25" s="2">
        <v>5.2235076388440298</v>
      </c>
      <c r="W25" s="2">
        <v>5.2334053314429196</v>
      </c>
      <c r="X25" s="2">
        <v>5.0533143604297504</v>
      </c>
      <c r="Y25" s="2">
        <v>4.8421399781849201</v>
      </c>
      <c r="Z25" s="2">
        <v>4.7804292968672399</v>
      </c>
      <c r="AA25" s="2">
        <v>4.8415152179306498</v>
      </c>
      <c r="AB25" s="2">
        <v>4.8406338599841403</v>
      </c>
      <c r="AC25" s="2">
        <v>4.8400730622500197</v>
      </c>
      <c r="AD25" s="2">
        <v>4.8380154631424697</v>
      </c>
      <c r="AE25" s="2">
        <v>4.8357506005768203</v>
      </c>
      <c r="AF25" s="2">
        <v>4.8329800898902997</v>
      </c>
      <c r="AG25" s="2">
        <v>4.8325437942423699</v>
      </c>
      <c r="AH25" s="2">
        <v>4.8334069328689697</v>
      </c>
      <c r="AI25" s="2">
        <v>4.8368034030875604</v>
      </c>
      <c r="AJ25" s="2">
        <v>4.8318864168868103</v>
      </c>
      <c r="AK25" s="2">
        <v>4.8308806924354997</v>
      </c>
      <c r="AL25" s="2">
        <v>4.8361228589886798</v>
      </c>
      <c r="AM25" s="2">
        <v>4.8345194782196499</v>
      </c>
      <c r="AN25" s="2">
        <v>4.8300580596193399</v>
      </c>
      <c r="AO25" s="2">
        <v>4.8325182647884404</v>
      </c>
      <c r="AP25" s="2">
        <v>4.8305110355451504</v>
      </c>
      <c r="AQ25" s="2">
        <v>4.8281932339655702</v>
      </c>
      <c r="AR25" s="2">
        <v>4.8276308748946404</v>
      </c>
      <c r="AS25" s="2">
        <v>4.82745860184923</v>
      </c>
      <c r="AT25" s="3">
        <f>SQRT(23.3069987814511)</f>
        <v>4.8277322607463535</v>
      </c>
      <c r="AU25" s="3">
        <f>SQRT(23.3166731295915)</f>
        <v>4.8287341125383474</v>
      </c>
      <c r="AV25" s="4">
        <v>4.8462629460358597</v>
      </c>
      <c r="AW25" s="4">
        <v>4.7990208454728904</v>
      </c>
      <c r="AX25" s="4">
        <v>4.9146804233251098</v>
      </c>
      <c r="AY25" s="4">
        <v>5.3987177177726897</v>
      </c>
      <c r="AZ25" s="4">
        <v>5.5811750623902698</v>
      </c>
      <c r="BA25" s="4">
        <v>4.9716669333317496</v>
      </c>
      <c r="BB25" s="4">
        <v>4.9091409519503397</v>
      </c>
      <c r="BC25" s="4">
        <v>4.9195426539957996</v>
      </c>
      <c r="BD25" s="4">
        <v>4.7540596617417599</v>
      </c>
      <c r="BE25" s="4">
        <v>4.7941790092992402</v>
      </c>
      <c r="BF25" s="4">
        <v>4.7250113167241699</v>
      </c>
      <c r="BG25" s="4">
        <v>5.2222288742725702</v>
      </c>
      <c r="BH25" s="4">
        <v>4.8258920484312702</v>
      </c>
      <c r="BI25" s="4">
        <v>5.7070779623496097</v>
      </c>
      <c r="BJ25" s="5">
        <v>4.7031042562127503</v>
      </c>
      <c r="BK25" s="4">
        <v>5.6468717592284596</v>
      </c>
      <c r="BL25" s="4">
        <v>4.9998780467395703</v>
      </c>
      <c r="BM25" s="4">
        <v>4.8672603322520596</v>
      </c>
      <c r="BN25" s="4">
        <v>5.0466691467653799</v>
      </c>
      <c r="BO25" s="4">
        <v>4.9647324856138404</v>
      </c>
      <c r="BP25" s="4">
        <v>5.0899851428859701</v>
      </c>
      <c r="BQ25" s="4">
        <v>5.7312068706189701</v>
      </c>
      <c r="BR25" s="4">
        <v>5.55478560429456</v>
      </c>
      <c r="BS25" s="4">
        <v>4.7701808920755804</v>
      </c>
      <c r="BT25" s="4">
        <v>4.89322848175199</v>
      </c>
      <c r="BU25" s="4">
        <v>4.9150916526326203</v>
      </c>
      <c r="BV25" s="4">
        <v>5.0252374915535896</v>
      </c>
      <c r="BW25" s="4">
        <v>5.0102172126489704</v>
      </c>
      <c r="BX25" s="4">
        <v>4.8508358144969996</v>
      </c>
      <c r="BY25" s="4">
        <v>5.1739533669430404</v>
      </c>
      <c r="BZ25" s="4">
        <v>5.0795397375449296</v>
      </c>
      <c r="CA25" s="4">
        <v>4.9909513793185196</v>
      </c>
      <c r="CB25" s="4">
        <v>5.1266753570571399</v>
      </c>
      <c r="CC25" s="4">
        <v>4.8604749152794504</v>
      </c>
      <c r="CD25" s="4">
        <v>4.9641043453469704</v>
      </c>
      <c r="CE25" s="4">
        <v>4.8901019085702702</v>
      </c>
      <c r="CF25" s="4">
        <v>4.9824595892294496</v>
      </c>
      <c r="CG25" s="4">
        <v>5.1805791303342001</v>
      </c>
      <c r="CH25" s="4">
        <v>4.9397776864260399</v>
      </c>
      <c r="CI25" s="4">
        <v>4.9877435151648202</v>
      </c>
      <c r="CJ25" s="4">
        <v>4.9871720842521396</v>
      </c>
      <c r="CK25" s="4">
        <v>4.9019953282086597</v>
      </c>
      <c r="CL25" s="4">
        <v>4.81764500876415</v>
      </c>
      <c r="CM25" s="4">
        <v>4.9725366434617397</v>
      </c>
      <c r="CN25" s="4">
        <v>4.7373516096557298</v>
      </c>
    </row>
    <row r="26" spans="1:92" ht="14.25" customHeight="1" x14ac:dyDescent="0.3">
      <c r="A26" s="2" t="s">
        <v>51</v>
      </c>
      <c r="B26" s="2">
        <v>7.0084949534154601</v>
      </c>
      <c r="C26" s="2">
        <v>6.3788767090679599</v>
      </c>
      <c r="D26" s="2">
        <v>7.0452310412701697</v>
      </c>
      <c r="E26" s="2">
        <v>7.0047341075770397</v>
      </c>
      <c r="F26" s="2">
        <v>6.9622275658708297</v>
      </c>
      <c r="G26" s="2">
        <v>6.9364067736755004</v>
      </c>
      <c r="H26" s="2">
        <v>6.93124954141435</v>
      </c>
      <c r="I26" s="2">
        <v>7.0727671209324496</v>
      </c>
      <c r="J26" s="2">
        <v>7.00429852658222</v>
      </c>
      <c r="K26" s="2">
        <v>6.99960463720919</v>
      </c>
      <c r="L26" s="2">
        <v>7.0358812573589802</v>
      </c>
      <c r="M26" s="2">
        <v>7.2113354767201496</v>
      </c>
      <c r="N26" s="2">
        <v>7.0736425236388802</v>
      </c>
      <c r="O26" s="2">
        <v>7.0344497114944797</v>
      </c>
      <c r="P26" s="2">
        <v>7.2282598852392104</v>
      </c>
      <c r="Q26" s="2">
        <v>7.3906567734578097</v>
      </c>
      <c r="R26" s="2">
        <v>7.0676673718198897</v>
      </c>
      <c r="S26" s="2">
        <v>7.1547838999956701</v>
      </c>
      <c r="T26" s="2">
        <v>7.14627904673043</v>
      </c>
      <c r="U26" s="2">
        <v>6.9943429541157398</v>
      </c>
      <c r="V26" s="2">
        <v>7.0627762047550897</v>
      </c>
      <c r="W26" s="2">
        <v>7.0205260220677204</v>
      </c>
      <c r="X26" s="2">
        <v>6.90412291046154</v>
      </c>
      <c r="Y26" s="2">
        <v>6.4409837072604503</v>
      </c>
      <c r="Z26" s="2">
        <v>6.3542280049619304</v>
      </c>
      <c r="AA26" s="2">
        <v>6.4404534513427896</v>
      </c>
      <c r="AB26" s="2">
        <v>6.4390225199122098</v>
      </c>
      <c r="AC26" s="2">
        <v>6.4385929958320496</v>
      </c>
      <c r="AD26" s="2">
        <v>6.4496411795009498</v>
      </c>
      <c r="AE26" s="2">
        <v>6.44148264360319</v>
      </c>
      <c r="AF26" s="2">
        <v>6.4372105826659496</v>
      </c>
      <c r="AG26" s="2">
        <v>6.4419610575531996</v>
      </c>
      <c r="AH26" s="2">
        <v>6.4417806975392597</v>
      </c>
      <c r="AI26" s="2">
        <v>6.44317930794349</v>
      </c>
      <c r="AJ26" s="2">
        <v>6.4407083880831699</v>
      </c>
      <c r="AK26" s="2">
        <v>6.4403000101080004</v>
      </c>
      <c r="AL26" s="2">
        <v>6.4456660659711904</v>
      </c>
      <c r="AM26" s="2">
        <v>6.4448353793082997</v>
      </c>
      <c r="AN26" s="2">
        <v>6.4425940081502597</v>
      </c>
      <c r="AO26" s="2">
        <v>6.4360160286249499</v>
      </c>
      <c r="AP26" s="2">
        <v>6.4348551602174497</v>
      </c>
      <c r="AQ26" s="2">
        <v>6.4325100631352203</v>
      </c>
      <c r="AR26" s="2">
        <v>6.4343006406277397</v>
      </c>
      <c r="AS26" s="2">
        <v>6.4353280523214096</v>
      </c>
      <c r="AT26" s="3">
        <f>SQRT(41.4628325798653)</f>
        <v>6.4391639659093398</v>
      </c>
      <c r="AU26" s="3">
        <f>SQRT(41.482219494754)</f>
        <v>6.4406691806639156</v>
      </c>
      <c r="AV26" s="4">
        <v>6.4699592533727701</v>
      </c>
      <c r="AW26" s="5">
        <v>6.3259963078883903</v>
      </c>
      <c r="AX26" s="4">
        <v>6.5329923288422904</v>
      </c>
      <c r="AY26" s="4">
        <v>7.4118349671769499</v>
      </c>
      <c r="AZ26" s="4">
        <v>7.4992825904015303</v>
      </c>
      <c r="BA26" s="4">
        <v>6.4258266977846299</v>
      </c>
      <c r="BB26" s="4">
        <v>6.4265192980620798</v>
      </c>
      <c r="BC26" s="4">
        <v>6.6267487231034501</v>
      </c>
      <c r="BD26" s="4">
        <v>6.8688055040089999</v>
      </c>
      <c r="BE26" s="4">
        <v>7.2572291652354597</v>
      </c>
      <c r="BF26" s="4">
        <v>6.3476123392291601</v>
      </c>
      <c r="BG26" s="4">
        <v>7.5354895432574098</v>
      </c>
      <c r="BH26" s="4">
        <v>6.8061481347207504</v>
      </c>
      <c r="BI26" s="4">
        <v>7.4495711549154002</v>
      </c>
      <c r="BJ26" s="4">
        <v>6.8190626467661302</v>
      </c>
      <c r="BK26" s="4">
        <v>7.0516246176619699</v>
      </c>
      <c r="BL26" s="4">
        <v>7.4799144572407696</v>
      </c>
      <c r="BM26" s="4">
        <v>8.4693048690551098</v>
      </c>
      <c r="BN26" s="4">
        <v>7.3139372785462804</v>
      </c>
      <c r="BO26" s="4">
        <v>8.4715584838584306</v>
      </c>
      <c r="BP26" s="4">
        <v>7.7893184031889797</v>
      </c>
      <c r="BQ26" s="4">
        <v>8.4056099623154807</v>
      </c>
      <c r="BR26" s="4">
        <v>6.9429892969807296</v>
      </c>
      <c r="BS26" s="4">
        <v>6.3672771350817099</v>
      </c>
      <c r="BT26" s="4">
        <v>6.5579658186771503</v>
      </c>
      <c r="BU26" s="4">
        <v>6.6440504674156999</v>
      </c>
      <c r="BV26" s="4">
        <v>6.85470148216955</v>
      </c>
      <c r="BW26" s="4">
        <v>6.9076078334298501</v>
      </c>
      <c r="BX26" s="4">
        <v>6.7349603711109003</v>
      </c>
      <c r="BY26" s="4">
        <v>7.1903990540896103</v>
      </c>
      <c r="BZ26" s="4">
        <v>6.8860047011195302</v>
      </c>
      <c r="CA26" s="4">
        <v>6.9011856385638604</v>
      </c>
      <c r="CB26" s="4">
        <v>6.9842030131845902</v>
      </c>
      <c r="CC26" s="4">
        <v>6.6878798121399097</v>
      </c>
      <c r="CD26" s="4">
        <v>6.9113003234545998</v>
      </c>
      <c r="CE26" s="4">
        <v>6.9010793258954504</v>
      </c>
      <c r="CF26" s="4">
        <v>6.9957098417861499</v>
      </c>
      <c r="CG26" s="4">
        <v>7.0261815359148301</v>
      </c>
      <c r="CH26" s="4">
        <v>6.8224611425474997</v>
      </c>
      <c r="CI26" s="4">
        <v>6.8942791871827698</v>
      </c>
      <c r="CJ26" s="4">
        <v>6.7975721149352299</v>
      </c>
      <c r="CK26" s="4">
        <v>6.8629923344203103</v>
      </c>
      <c r="CL26" s="4">
        <v>6.7000024754314298</v>
      </c>
      <c r="CM26" s="4">
        <v>6.8088329274464101</v>
      </c>
      <c r="CN26" s="4">
        <v>6.5849537335235704</v>
      </c>
    </row>
    <row r="27" spans="1:92" ht="14.25" customHeight="1" x14ac:dyDescent="0.3">
      <c r="A27" s="2" t="s">
        <v>52</v>
      </c>
      <c r="B27" s="2">
        <v>1.6804975749817901</v>
      </c>
      <c r="C27" s="2">
        <v>1.6155596315526399</v>
      </c>
      <c r="D27" s="2">
        <v>1.6797405092732201</v>
      </c>
      <c r="E27" s="2">
        <v>1.6912281821787201</v>
      </c>
      <c r="F27" s="2">
        <v>1.7084981812409901</v>
      </c>
      <c r="G27" s="2">
        <v>1.6828089193006299</v>
      </c>
      <c r="H27" s="2">
        <v>1.709797873124</v>
      </c>
      <c r="I27" s="2">
        <v>1.71400274651865</v>
      </c>
      <c r="J27" s="2">
        <v>1.6971928019327001</v>
      </c>
      <c r="K27" s="2">
        <v>1.6955012927089099</v>
      </c>
      <c r="L27" s="2">
        <v>1.70265349824821</v>
      </c>
      <c r="M27" s="2">
        <v>1.7284577438641</v>
      </c>
      <c r="N27" s="2">
        <v>1.68226161475778</v>
      </c>
      <c r="O27" s="2">
        <v>1.70085081261052</v>
      </c>
      <c r="P27" s="2">
        <v>1.6775291397365399</v>
      </c>
      <c r="Q27" s="2">
        <v>1.66791145271179</v>
      </c>
      <c r="R27" s="2">
        <v>1.6832481627409701</v>
      </c>
      <c r="S27" s="2">
        <v>1.68191554156469</v>
      </c>
      <c r="T27" s="2">
        <v>1.6764301009267</v>
      </c>
      <c r="U27" s="2">
        <v>1.6682670114484801</v>
      </c>
      <c r="V27" s="2">
        <v>1.67737414539492</v>
      </c>
      <c r="W27" s="2">
        <v>1.6879753399920401</v>
      </c>
      <c r="X27" s="2">
        <v>1.6704653970083001</v>
      </c>
      <c r="Y27" s="2">
        <v>1.60659804618644</v>
      </c>
      <c r="Z27" s="2">
        <v>1.61133849382715</v>
      </c>
      <c r="AA27" s="2">
        <v>1.60673471554364</v>
      </c>
      <c r="AB27" s="2">
        <v>1.6069146026576999</v>
      </c>
      <c r="AC27" s="2">
        <v>1.60696437291367</v>
      </c>
      <c r="AD27" s="2">
        <v>1.60651419630087</v>
      </c>
      <c r="AE27" s="2">
        <v>1.6069387274395801</v>
      </c>
      <c r="AF27" s="2">
        <v>1.6074180321260001</v>
      </c>
      <c r="AG27" s="2">
        <v>1.6074005670985301</v>
      </c>
      <c r="AH27" s="2">
        <v>1.6072673050366999</v>
      </c>
      <c r="AI27" s="2">
        <v>1.6071389523304001</v>
      </c>
      <c r="AJ27" s="2">
        <v>1.60748043792614</v>
      </c>
      <c r="AK27" s="2">
        <v>1.60716103707219</v>
      </c>
      <c r="AL27" s="2">
        <v>1.60670872947163</v>
      </c>
      <c r="AM27" s="2">
        <v>1.60648201981843</v>
      </c>
      <c r="AN27" s="2">
        <v>1.60711983147274</v>
      </c>
      <c r="AO27" s="2">
        <v>1.6065321988365</v>
      </c>
      <c r="AP27" s="2">
        <v>1.6063065452285299</v>
      </c>
      <c r="AQ27" s="2">
        <v>1.60554417501853</v>
      </c>
      <c r="AR27" s="2">
        <v>1.6056403826188099</v>
      </c>
      <c r="AS27" s="2">
        <v>1.6060943313011</v>
      </c>
      <c r="AT27" s="3">
        <f>SQRT(2.57951021131745)</f>
        <v>1.6060853686269141</v>
      </c>
      <c r="AU27" s="3">
        <f>SQRT(2.57961868382825)</f>
        <v>1.6061191374951767</v>
      </c>
      <c r="AV27" s="4">
        <v>1.6229317734312101</v>
      </c>
      <c r="AW27" s="4">
        <v>1.60762260672206</v>
      </c>
      <c r="AX27" s="4">
        <v>1.6184948693854999</v>
      </c>
      <c r="AY27" s="5">
        <v>1.59343250593349</v>
      </c>
      <c r="AZ27" s="4">
        <v>1.60780340161338</v>
      </c>
      <c r="BA27" s="4">
        <v>1.66708937276553</v>
      </c>
      <c r="BB27" s="4">
        <v>1.66403304246677</v>
      </c>
      <c r="BC27" s="4">
        <v>1.6892824889345801</v>
      </c>
      <c r="BD27" s="4">
        <v>1.6433903406511701</v>
      </c>
      <c r="BE27" s="4">
        <v>1.59555633453847</v>
      </c>
      <c r="BF27" s="4">
        <v>1.7148149194409099</v>
      </c>
      <c r="BG27" s="4">
        <v>1.59737093269093</v>
      </c>
      <c r="BH27" s="4">
        <v>1.6654893661068799</v>
      </c>
      <c r="BI27" s="4">
        <v>1.6480354873341501</v>
      </c>
      <c r="BJ27" s="4">
        <v>1.61676017823123</v>
      </c>
      <c r="BK27" s="4">
        <v>1.6541635416126701</v>
      </c>
      <c r="BL27" s="4">
        <v>1.61379083671165</v>
      </c>
      <c r="BM27" s="4">
        <v>1.6389988689424999</v>
      </c>
      <c r="BN27" s="4">
        <v>1.6127136947665901</v>
      </c>
      <c r="BO27" s="4">
        <v>1.6021884069660799</v>
      </c>
      <c r="BP27" s="4">
        <v>1.61219002267234</v>
      </c>
      <c r="BQ27" s="4">
        <v>1.68004736302326</v>
      </c>
      <c r="BR27" s="4">
        <v>1.7759282743155</v>
      </c>
      <c r="BS27" s="4">
        <v>1.6088006500465599</v>
      </c>
      <c r="BT27" s="4">
        <v>1.61890915354134</v>
      </c>
      <c r="BU27" s="4">
        <v>1.60847695314231</v>
      </c>
      <c r="BV27" s="4">
        <v>1.6450972167214899</v>
      </c>
      <c r="BW27" s="4">
        <v>1.65866947475458</v>
      </c>
      <c r="BX27" s="4">
        <v>1.6443216949047399</v>
      </c>
      <c r="BY27" s="4">
        <v>1.6250119665976801</v>
      </c>
      <c r="BZ27" s="4">
        <v>1.65365037721134</v>
      </c>
      <c r="CA27" s="4">
        <v>1.6800066293376501</v>
      </c>
      <c r="CB27" s="4">
        <v>1.6837914426309599</v>
      </c>
      <c r="CC27" s="4">
        <v>1.65995136609115</v>
      </c>
      <c r="CD27" s="4">
        <v>1.6482772515092701</v>
      </c>
      <c r="CE27" s="4">
        <v>1.7386447432340899</v>
      </c>
      <c r="CF27" s="4">
        <v>1.6721612689771299</v>
      </c>
      <c r="CG27" s="4">
        <v>1.61297683365399</v>
      </c>
      <c r="CH27" s="4">
        <v>1.6414187165787899</v>
      </c>
      <c r="CI27" s="4">
        <v>1.63299431640703</v>
      </c>
      <c r="CJ27" s="4">
        <v>1.6598155288789</v>
      </c>
      <c r="CK27" s="4">
        <v>1.6841988661223699</v>
      </c>
      <c r="CL27" s="4">
        <v>1.6771381718040299</v>
      </c>
      <c r="CM27" s="4">
        <v>1.65803722362363</v>
      </c>
      <c r="CN27" s="4">
        <v>1.66578077236549</v>
      </c>
    </row>
    <row r="28" spans="1:92" ht="14.25" customHeight="1" x14ac:dyDescent="0.3">
      <c r="A28" s="2" t="s">
        <v>53</v>
      </c>
      <c r="B28" s="2">
        <v>3.5094048198776999</v>
      </c>
      <c r="C28" s="2">
        <v>3.2939003808751202</v>
      </c>
      <c r="D28" s="2">
        <v>3.4853907970516</v>
      </c>
      <c r="E28" s="2">
        <v>3.55604687313429</v>
      </c>
      <c r="F28" s="2">
        <v>3.4910116102679001</v>
      </c>
      <c r="G28" s="2">
        <v>3.4830801657648802</v>
      </c>
      <c r="H28" s="2">
        <v>3.46869287572046</v>
      </c>
      <c r="I28" s="2">
        <v>3.4690448958975999</v>
      </c>
      <c r="J28" s="2">
        <v>3.5175268317690298</v>
      </c>
      <c r="K28" s="2">
        <v>3.4747014728033601</v>
      </c>
      <c r="L28" s="2">
        <v>3.4808668506986602</v>
      </c>
      <c r="M28" s="2">
        <v>3.46361666827783</v>
      </c>
      <c r="N28" s="2">
        <v>3.5094125256269</v>
      </c>
      <c r="O28" s="2">
        <v>3.5372853829517301</v>
      </c>
      <c r="P28" s="2">
        <v>3.5672089283153201</v>
      </c>
      <c r="Q28" s="2">
        <v>3.5675472449332899</v>
      </c>
      <c r="R28" s="2">
        <v>3.5480149984932599</v>
      </c>
      <c r="S28" s="2">
        <v>3.5399842219979201</v>
      </c>
      <c r="T28" s="2">
        <v>3.5362980973910401</v>
      </c>
      <c r="U28" s="2">
        <v>3.4497605928986101</v>
      </c>
      <c r="V28" s="2">
        <v>3.50936931208639</v>
      </c>
      <c r="W28" s="2">
        <v>3.4696519016112202</v>
      </c>
      <c r="X28" s="2">
        <v>3.4661021175315301</v>
      </c>
      <c r="Y28" s="2">
        <v>3.2827454149940798</v>
      </c>
      <c r="Z28" s="2">
        <v>3.2819052103451698</v>
      </c>
      <c r="AA28" s="2">
        <v>3.2829092378031901</v>
      </c>
      <c r="AB28" s="2">
        <v>3.2826863473181902</v>
      </c>
      <c r="AC28" s="2">
        <v>3.2824646500735</v>
      </c>
      <c r="AD28" s="2">
        <v>3.28212774375368</v>
      </c>
      <c r="AE28" s="2">
        <v>3.2807656110404202</v>
      </c>
      <c r="AF28" s="2">
        <v>3.2804266567438098</v>
      </c>
      <c r="AG28" s="2">
        <v>3.27744948611483</v>
      </c>
      <c r="AH28" s="2">
        <v>3.2790833165945301</v>
      </c>
      <c r="AI28" s="2">
        <v>3.27905441654184</v>
      </c>
      <c r="AJ28" s="2">
        <v>3.27639849656939</v>
      </c>
      <c r="AK28" s="2">
        <v>3.2757941786403899</v>
      </c>
      <c r="AL28" s="2">
        <v>3.2768852586468702</v>
      </c>
      <c r="AM28" s="2">
        <v>3.2778805177382999</v>
      </c>
      <c r="AN28" s="2">
        <v>3.2773531640890301</v>
      </c>
      <c r="AO28" s="2">
        <v>3.27553625692744</v>
      </c>
      <c r="AP28" s="2">
        <v>3.2763370986475602</v>
      </c>
      <c r="AQ28" s="2">
        <v>3.2778649378657199</v>
      </c>
      <c r="AR28" s="2">
        <v>3.2767422034046101</v>
      </c>
      <c r="AS28" s="2">
        <v>3.2753438340991399</v>
      </c>
      <c r="AT28" s="3">
        <f>SQRT(10.7349961187039)</f>
        <v>3.2764303927756346</v>
      </c>
      <c r="AU28" s="3">
        <f>SQRT(10.7481424113089)</f>
        <v>3.2784359702926791</v>
      </c>
      <c r="AV28" s="4">
        <v>3.3362006747052599</v>
      </c>
      <c r="AW28" s="4">
        <v>3.2586311283060398</v>
      </c>
      <c r="AX28" s="4">
        <v>3.3106071599955298</v>
      </c>
      <c r="AY28" s="4">
        <v>3.3225819214324299</v>
      </c>
      <c r="AZ28" s="4">
        <v>3.4637682335430302</v>
      </c>
      <c r="BA28" s="4">
        <v>3.26830084196322</v>
      </c>
      <c r="BB28" s="4">
        <v>3.23820244928539</v>
      </c>
      <c r="BC28" s="4">
        <v>3.2437116670370298</v>
      </c>
      <c r="BD28" s="5">
        <v>3.20333932231051</v>
      </c>
      <c r="BE28" s="4">
        <v>3.2679587406628898</v>
      </c>
      <c r="BF28" s="4">
        <v>3.33394598526331</v>
      </c>
      <c r="BG28" s="4">
        <v>3.3933474249089901</v>
      </c>
      <c r="BH28" s="4">
        <v>3.2952240170316802</v>
      </c>
      <c r="BI28" s="4">
        <v>3.64426042014128</v>
      </c>
      <c r="BJ28" s="4">
        <v>3.2704041492798601</v>
      </c>
      <c r="BK28" s="4">
        <v>3.7229616995944101</v>
      </c>
      <c r="BL28" s="4">
        <v>3.3369465418751401</v>
      </c>
      <c r="BM28" s="4">
        <v>3.3090739817705201</v>
      </c>
      <c r="BN28" s="4">
        <v>3.34950550047727</v>
      </c>
      <c r="BO28" s="4">
        <v>3.2681479479827602</v>
      </c>
      <c r="BP28" s="4">
        <v>3.3748432079027899</v>
      </c>
      <c r="BQ28" s="4">
        <v>3.20568583679793</v>
      </c>
      <c r="BR28" s="4">
        <v>4.0298695404900302</v>
      </c>
      <c r="BS28" s="4">
        <v>3.3193172541106999</v>
      </c>
      <c r="BT28" s="4">
        <v>3.3173280251311499</v>
      </c>
      <c r="BU28" s="4">
        <v>3.3094185064885102</v>
      </c>
      <c r="BV28" s="4">
        <v>3.40515379332968</v>
      </c>
      <c r="BW28" s="4">
        <v>3.4532659594760999</v>
      </c>
      <c r="BX28" s="4">
        <v>3.3618287760400598</v>
      </c>
      <c r="BY28" s="4">
        <v>3.36747399366782</v>
      </c>
      <c r="BZ28" s="4">
        <v>3.5246681522167198</v>
      </c>
      <c r="CA28" s="4">
        <v>3.4251573283979502</v>
      </c>
      <c r="CB28" s="4">
        <v>3.3947307748547102</v>
      </c>
      <c r="CC28" s="4">
        <v>3.3328406120710499</v>
      </c>
      <c r="CD28" s="4">
        <v>3.32710555282994</v>
      </c>
      <c r="CE28" s="4">
        <v>3.30993200181834</v>
      </c>
      <c r="CF28" s="4">
        <v>3.3446971556832801</v>
      </c>
      <c r="CG28" s="4">
        <v>3.47017808995157</v>
      </c>
      <c r="CH28" s="4">
        <v>3.3750785076138898</v>
      </c>
      <c r="CI28" s="4">
        <v>3.51174387330633</v>
      </c>
      <c r="CJ28" s="4">
        <v>3.3874853863157699</v>
      </c>
      <c r="CK28" s="4">
        <v>3.4059659733185099</v>
      </c>
      <c r="CL28" s="4">
        <v>3.3922521909079002</v>
      </c>
      <c r="CM28" s="4">
        <v>3.3146082836702702</v>
      </c>
      <c r="CN28" s="4">
        <v>3.3481400105780401</v>
      </c>
    </row>
    <row r="29" spans="1:92" ht="14.25" customHeight="1" x14ac:dyDescent="0.3">
      <c r="A29" s="2" t="s">
        <v>54</v>
      </c>
      <c r="B29" s="2">
        <v>5.3514357928062504</v>
      </c>
      <c r="C29" s="2">
        <v>4.9024324107859902</v>
      </c>
      <c r="D29" s="2">
        <v>5.3105607091667197</v>
      </c>
      <c r="E29" s="2">
        <v>5.2627383394245202</v>
      </c>
      <c r="F29" s="2">
        <v>5.2211643130333103</v>
      </c>
      <c r="G29" s="2">
        <v>5.2795393691483099</v>
      </c>
      <c r="H29" s="2">
        <v>5.2396354767949296</v>
      </c>
      <c r="I29" s="2">
        <v>5.2064233326454996</v>
      </c>
      <c r="J29" s="2">
        <v>5.2786367884552501</v>
      </c>
      <c r="K29" s="2">
        <v>5.3189455396189498</v>
      </c>
      <c r="L29" s="2">
        <v>5.2990104938956799</v>
      </c>
      <c r="M29" s="2">
        <v>5.3834541846340098</v>
      </c>
      <c r="N29" s="2">
        <v>5.5201258833161102</v>
      </c>
      <c r="O29" s="2">
        <v>5.3566042304796504</v>
      </c>
      <c r="P29" s="2">
        <v>5.4569464484375798</v>
      </c>
      <c r="Q29" s="2">
        <v>5.5198580660617802</v>
      </c>
      <c r="R29" s="2">
        <v>5.3701802485151999</v>
      </c>
      <c r="S29" s="2">
        <v>5.4430715308939499</v>
      </c>
      <c r="T29" s="2">
        <v>5.4224375312316804</v>
      </c>
      <c r="U29" s="2">
        <v>5.4429340544488403</v>
      </c>
      <c r="V29" s="2">
        <v>5.4529411712273204</v>
      </c>
      <c r="W29" s="2">
        <v>5.4401406515956596</v>
      </c>
      <c r="X29" s="2">
        <v>5.4914710589215101</v>
      </c>
      <c r="Y29" s="2">
        <v>4.8773127922655801</v>
      </c>
      <c r="Z29" s="2">
        <v>4.8822346998189303</v>
      </c>
      <c r="AA29" s="2">
        <v>4.8786318444913803</v>
      </c>
      <c r="AB29" s="2">
        <v>4.8784935768081201</v>
      </c>
      <c r="AC29" s="2">
        <v>4.8795766503107796</v>
      </c>
      <c r="AD29" s="2">
        <v>4.8755343415163797</v>
      </c>
      <c r="AE29" s="2">
        <v>4.8799422797623304</v>
      </c>
      <c r="AF29" s="2">
        <v>4.8718741843653302</v>
      </c>
      <c r="AG29" s="2">
        <v>4.8754496647768804</v>
      </c>
      <c r="AH29" s="2">
        <v>4.8737971451503803</v>
      </c>
      <c r="AI29" s="2">
        <v>4.8764678872445399</v>
      </c>
      <c r="AJ29" s="2">
        <v>4.8752999843513702</v>
      </c>
      <c r="AK29" s="2">
        <v>4.8808294964052603</v>
      </c>
      <c r="AL29" s="2">
        <v>4.8807834483540997</v>
      </c>
      <c r="AM29" s="2">
        <v>4.8860084928668401</v>
      </c>
      <c r="AN29" s="2">
        <v>4.89102584915429</v>
      </c>
      <c r="AO29" s="2">
        <v>4.8791338091221803</v>
      </c>
      <c r="AP29" s="2">
        <v>4.8855487339675099</v>
      </c>
      <c r="AQ29" s="2">
        <v>4.8868948829011902</v>
      </c>
      <c r="AR29" s="2">
        <v>4.8845040701100997</v>
      </c>
      <c r="AS29" s="2">
        <v>4.8844057639155203</v>
      </c>
      <c r="AT29" s="3">
        <f>SQRT(23.8649613227358)</f>
        <v>4.8851777165969921</v>
      </c>
      <c r="AU29" s="3">
        <f>SQRT(23.8053451807081)</f>
        <v>4.8790721639168337</v>
      </c>
      <c r="AV29" s="4">
        <v>4.9432947940183096</v>
      </c>
      <c r="AW29" s="4">
        <v>4.9023253585389002</v>
      </c>
      <c r="AX29" s="4">
        <v>4.9642051249223504</v>
      </c>
      <c r="AY29" s="4">
        <v>4.9066834497055201</v>
      </c>
      <c r="AZ29" s="4">
        <v>5.3472766771231601</v>
      </c>
      <c r="BA29" s="4">
        <v>4.8945565299447296</v>
      </c>
      <c r="BB29" s="4">
        <v>4.9688422632435199</v>
      </c>
      <c r="BC29" s="4">
        <v>4.9838456567372296</v>
      </c>
      <c r="BD29" s="4">
        <v>4.8313153121513199</v>
      </c>
      <c r="BE29" s="4">
        <v>4.90803313973848</v>
      </c>
      <c r="BF29" s="4">
        <v>5.3457572823766899</v>
      </c>
      <c r="BG29" s="4">
        <v>5.4112545544089601</v>
      </c>
      <c r="BH29" s="4">
        <v>4.93692339595282</v>
      </c>
      <c r="BI29" s="4">
        <v>5.4176859318700501</v>
      </c>
      <c r="BJ29" s="5">
        <v>4.8219443862756401</v>
      </c>
      <c r="BK29" s="4">
        <v>5.1752321864919004</v>
      </c>
      <c r="BL29" s="4">
        <v>5.36736176257397</v>
      </c>
      <c r="BM29" s="4">
        <v>5.1400229514166798</v>
      </c>
      <c r="BN29" s="4">
        <v>5.2877066842018197</v>
      </c>
      <c r="BO29" s="4">
        <v>5.0320425301242899</v>
      </c>
      <c r="BP29" s="4">
        <v>5.1212261048447401</v>
      </c>
      <c r="BQ29" s="4">
        <v>4.8329710173376599</v>
      </c>
      <c r="BR29" s="4">
        <v>5.0503053279378101</v>
      </c>
      <c r="BS29" s="4">
        <v>4.9265154197763996</v>
      </c>
      <c r="BT29" s="4">
        <v>4.9485320351253597</v>
      </c>
      <c r="BU29" s="4">
        <v>4.9277108542547001</v>
      </c>
      <c r="BV29" s="4">
        <v>5.0136340313337699</v>
      </c>
      <c r="BW29" s="4">
        <v>5.0617694346704702</v>
      </c>
      <c r="BX29" s="4">
        <v>5.1236343078889002</v>
      </c>
      <c r="BY29" s="4">
        <v>4.9893010862730103</v>
      </c>
      <c r="BZ29" s="4">
        <v>4.9915522681691904</v>
      </c>
      <c r="CA29" s="4">
        <v>4.9739583483945404</v>
      </c>
      <c r="CB29" s="4">
        <v>5.02973177381282</v>
      </c>
      <c r="CC29" s="4">
        <v>5.14760176318834</v>
      </c>
      <c r="CD29" s="4">
        <v>5.0407023071872104</v>
      </c>
      <c r="CE29" s="4">
        <v>5.2449662684594802</v>
      </c>
      <c r="CF29" s="4">
        <v>5.1422512300251197</v>
      </c>
      <c r="CG29" s="4">
        <v>4.9672174625439398</v>
      </c>
      <c r="CH29" s="4">
        <v>5.4721218938374196</v>
      </c>
      <c r="CI29" s="4">
        <v>5.0961833469733797</v>
      </c>
      <c r="CJ29" s="4">
        <v>5.2700993168975598</v>
      </c>
      <c r="CK29" s="4">
        <v>5.2116017857393198</v>
      </c>
      <c r="CL29" s="4">
        <v>5.5631049932475403</v>
      </c>
      <c r="CM29" s="4">
        <v>5.48594446108683</v>
      </c>
      <c r="CN29" s="4">
        <v>5.4116722615869302</v>
      </c>
    </row>
    <row r="30" spans="1:92" ht="14.25" customHeight="1" x14ac:dyDescent="0.3">
      <c r="A30" s="2" t="s">
        <v>55</v>
      </c>
      <c r="B30" s="2">
        <v>7.0875734878535503</v>
      </c>
      <c r="C30" s="2">
        <v>6.4842178148309104</v>
      </c>
      <c r="D30" s="2">
        <v>7.0184139337849603</v>
      </c>
      <c r="E30" s="2">
        <v>6.9847965841173201</v>
      </c>
      <c r="F30" s="2">
        <v>7.0457612294859002</v>
      </c>
      <c r="G30" s="2">
        <v>7.0291101876858297</v>
      </c>
      <c r="H30" s="2">
        <v>7.1051397581631903</v>
      </c>
      <c r="I30" s="2">
        <v>7.09103867912909</v>
      </c>
      <c r="J30" s="2">
        <v>7.1458982828578899</v>
      </c>
      <c r="K30" s="2">
        <v>7.1068147989991104</v>
      </c>
      <c r="L30" s="6">
        <v>7.1836884763802598</v>
      </c>
      <c r="M30" s="2">
        <v>7.3925787477989102</v>
      </c>
      <c r="N30" s="2">
        <v>7.1572447941935096</v>
      </c>
      <c r="O30" s="2">
        <v>7.3369025259299798</v>
      </c>
      <c r="P30" s="2">
        <v>7.1623762065673402</v>
      </c>
      <c r="Q30" s="2">
        <v>7.1935066802355996</v>
      </c>
      <c r="R30" s="2">
        <v>7.2552913755396897</v>
      </c>
      <c r="S30" s="2">
        <v>7.2351107497731704</v>
      </c>
      <c r="T30" s="2">
        <v>7.2779529670690097</v>
      </c>
      <c r="U30" s="2">
        <v>7.24831072154673</v>
      </c>
      <c r="V30" s="2">
        <v>7.2520868542502503</v>
      </c>
      <c r="W30" s="2">
        <v>7.2082239397917496</v>
      </c>
      <c r="X30" s="2">
        <v>7.1017110070127298</v>
      </c>
      <c r="Y30" s="2">
        <v>6.4739527685446401</v>
      </c>
      <c r="Z30" s="2">
        <v>6.45610419591197</v>
      </c>
      <c r="AA30" s="2">
        <v>6.4752306348337996</v>
      </c>
      <c r="AB30" s="2">
        <v>6.4757675325119797</v>
      </c>
      <c r="AC30" s="2">
        <v>6.47710444803878</v>
      </c>
      <c r="AD30" s="2">
        <v>6.4848323140850601</v>
      </c>
      <c r="AE30" s="2">
        <v>6.4891222477992301</v>
      </c>
      <c r="AF30" s="2">
        <v>6.4785800424844702</v>
      </c>
      <c r="AG30" s="2">
        <v>6.4879276799552903</v>
      </c>
      <c r="AH30" s="2">
        <v>6.48147176896732</v>
      </c>
      <c r="AI30" s="2">
        <v>6.4850038090440103</v>
      </c>
      <c r="AJ30" s="2">
        <v>6.4886231435680397</v>
      </c>
      <c r="AK30" s="2">
        <v>6.4920281903072601</v>
      </c>
      <c r="AL30" s="2">
        <v>6.4956560520710704</v>
      </c>
      <c r="AM30" s="2">
        <v>6.49774579527823</v>
      </c>
      <c r="AN30" s="2">
        <v>6.5057645841393796</v>
      </c>
      <c r="AO30" s="2">
        <v>6.4863123969604599</v>
      </c>
      <c r="AP30" s="2">
        <v>6.4894594873865596</v>
      </c>
      <c r="AQ30" s="2">
        <v>6.4916503449329896</v>
      </c>
      <c r="AR30" s="2">
        <v>6.4844359721314904</v>
      </c>
      <c r="AS30" s="2">
        <v>6.4835376890677701</v>
      </c>
      <c r="AT30" s="3">
        <f>SQRT(42.0134399346328)</f>
        <v>6.4817775289370125</v>
      </c>
      <c r="AU30" s="3">
        <f>SQRT(41.9329637775143)</f>
        <v>6.4755666761692989</v>
      </c>
      <c r="AV30" s="4">
        <v>6.5874890273940698</v>
      </c>
      <c r="AW30" s="4">
        <v>6.4546734303348101</v>
      </c>
      <c r="AX30" s="4">
        <v>6.5640117570799799</v>
      </c>
      <c r="AY30" s="4">
        <v>6.6392644622709902</v>
      </c>
      <c r="AZ30" s="4">
        <v>7.1095001992967797</v>
      </c>
      <c r="BA30" s="4">
        <v>6.4137966111112696</v>
      </c>
      <c r="BB30" s="4">
        <v>6.3646437337245603</v>
      </c>
      <c r="BC30" s="5">
        <v>6.3525458488514897</v>
      </c>
      <c r="BD30" s="4">
        <v>6.5981923241217997</v>
      </c>
      <c r="BE30" s="4">
        <v>7.3726048790165901</v>
      </c>
      <c r="BF30" s="4">
        <v>6.5132559172691398</v>
      </c>
      <c r="BG30" s="4">
        <v>7.6188281840921599</v>
      </c>
      <c r="BH30" s="4">
        <v>7.2303706897341202</v>
      </c>
      <c r="BI30" s="4">
        <v>6.8049597738754404</v>
      </c>
      <c r="BJ30" s="4">
        <v>7.3436643889407902</v>
      </c>
      <c r="BK30" s="4">
        <v>6.5744239472054504</v>
      </c>
      <c r="BL30" s="4">
        <v>7.4120883700969697</v>
      </c>
      <c r="BM30" s="4">
        <v>7.2620578378308904</v>
      </c>
      <c r="BN30" s="4">
        <v>6.8788781924272699</v>
      </c>
      <c r="BO30" s="4">
        <v>6.7556821111803904</v>
      </c>
      <c r="BP30" s="4">
        <v>6.9126933572223601</v>
      </c>
      <c r="BQ30" s="4">
        <v>6.9791784195701299</v>
      </c>
      <c r="BR30" s="4">
        <v>6.3968210457171297</v>
      </c>
      <c r="BS30" s="4">
        <v>6.4509732467401903</v>
      </c>
      <c r="BT30" s="4">
        <v>6.5483213998504404</v>
      </c>
      <c r="BU30" s="4">
        <v>6.5055320171747901</v>
      </c>
      <c r="BV30" s="4">
        <v>6.8080822209473002</v>
      </c>
      <c r="BW30" s="4">
        <v>6.6925555555274503</v>
      </c>
      <c r="BX30" s="4">
        <v>6.8354741088646804</v>
      </c>
      <c r="BY30" s="4">
        <v>6.5984080979970603</v>
      </c>
      <c r="BZ30" s="4">
        <v>6.6317722364613498</v>
      </c>
      <c r="CA30" s="4">
        <v>6.8086630958274403</v>
      </c>
      <c r="CB30" s="4">
        <v>6.8129937999279298</v>
      </c>
      <c r="CC30" s="4">
        <v>7.2897565167342604</v>
      </c>
      <c r="CD30" s="4">
        <v>7.4006030667126996</v>
      </c>
      <c r="CE30" s="4">
        <v>7.7390115686338099</v>
      </c>
      <c r="CF30" s="4">
        <v>7.5280365312235702</v>
      </c>
      <c r="CG30" s="4">
        <v>6.7368088863819802</v>
      </c>
      <c r="CH30" s="4">
        <v>8.1138098644996095</v>
      </c>
      <c r="CI30" s="4">
        <v>7.3418440789387303</v>
      </c>
      <c r="CJ30" s="4">
        <v>8.0506001822636399</v>
      </c>
      <c r="CK30" s="4">
        <v>8.3326947878485598</v>
      </c>
      <c r="CL30" s="4">
        <v>8.6144723211997398</v>
      </c>
      <c r="CM30" s="4">
        <v>8.4168428351485201</v>
      </c>
      <c r="CN30" s="4">
        <v>8.2195394072421006</v>
      </c>
    </row>
    <row r="31" spans="1:92" ht="14.25" customHeight="1" x14ac:dyDescent="0.3">
      <c r="A31" s="1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</row>
    <row r="32" spans="1:92" ht="14.25" customHeight="1" x14ac:dyDescent="0.3">
      <c r="A32" s="1"/>
      <c r="B32" s="7"/>
      <c r="C32" s="7"/>
      <c r="D32" s="28" t="s">
        <v>56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</row>
    <row r="33" spans="1:92" ht="14.25" customHeight="1" x14ac:dyDescent="0.3">
      <c r="A33" s="1"/>
      <c r="B33" s="7"/>
      <c r="C33" s="7"/>
      <c r="D33" s="1" t="s">
        <v>7</v>
      </c>
      <c r="E33" s="1" t="s">
        <v>8</v>
      </c>
      <c r="F33" s="1" t="s">
        <v>9</v>
      </c>
      <c r="G33" s="1" t="s">
        <v>10</v>
      </c>
      <c r="H33" s="1" t="s">
        <v>11</v>
      </c>
      <c r="I33" s="1" t="s">
        <v>12</v>
      </c>
      <c r="J33" s="1" t="s">
        <v>13</v>
      </c>
      <c r="K33" s="1" t="s">
        <v>14</v>
      </c>
      <c r="L33" s="1" t="s">
        <v>15</v>
      </c>
      <c r="M33" s="1" t="s">
        <v>16</v>
      </c>
      <c r="N33" s="1" t="s">
        <v>17</v>
      </c>
      <c r="O33" s="1" t="s">
        <v>18</v>
      </c>
      <c r="P33" s="1" t="s">
        <v>19</v>
      </c>
      <c r="Q33" s="1" t="s">
        <v>20</v>
      </c>
      <c r="R33" s="1" t="s">
        <v>21</v>
      </c>
      <c r="S33" s="1" t="s">
        <v>22</v>
      </c>
      <c r="T33" s="1" t="s">
        <v>23</v>
      </c>
      <c r="U33" s="1" t="s">
        <v>24</v>
      </c>
      <c r="V33" s="1" t="s">
        <v>25</v>
      </c>
      <c r="W33" s="1" t="s">
        <v>26</v>
      </c>
      <c r="X33" s="1" t="s">
        <v>27</v>
      </c>
      <c r="Y33" s="7"/>
      <c r="Z33" s="7"/>
      <c r="AA33" s="1" t="s">
        <v>7</v>
      </c>
      <c r="AB33" s="1" t="s">
        <v>8</v>
      </c>
      <c r="AC33" s="1" t="s">
        <v>9</v>
      </c>
      <c r="AD33" s="1" t="s">
        <v>10</v>
      </c>
      <c r="AE33" s="1" t="s">
        <v>11</v>
      </c>
      <c r="AF33" s="1" t="s">
        <v>12</v>
      </c>
      <c r="AG33" s="1" t="s">
        <v>13</v>
      </c>
      <c r="AH33" s="1" t="s">
        <v>14</v>
      </c>
      <c r="AI33" s="1" t="s">
        <v>15</v>
      </c>
      <c r="AJ33" s="1" t="s">
        <v>16</v>
      </c>
      <c r="AK33" s="1" t="s">
        <v>17</v>
      </c>
      <c r="AL33" s="1" t="s">
        <v>18</v>
      </c>
      <c r="AM33" s="1" t="s">
        <v>19</v>
      </c>
      <c r="AN33" s="1" t="s">
        <v>20</v>
      </c>
      <c r="AO33" s="1" t="s">
        <v>21</v>
      </c>
      <c r="AP33" s="1" t="s">
        <v>22</v>
      </c>
      <c r="AQ33" s="1" t="s">
        <v>23</v>
      </c>
      <c r="AR33" s="1" t="s">
        <v>24</v>
      </c>
      <c r="AS33" s="1" t="s">
        <v>25</v>
      </c>
      <c r="AT33" s="1" t="s">
        <v>26</v>
      </c>
      <c r="AU33" s="1" t="s">
        <v>27</v>
      </c>
      <c r="AV33" s="7"/>
      <c r="AW33" s="7"/>
      <c r="AX33" s="1" t="s">
        <v>7</v>
      </c>
      <c r="AY33" s="1" t="s">
        <v>8</v>
      </c>
      <c r="AZ33" s="1" t="s">
        <v>9</v>
      </c>
      <c r="BA33" s="1" t="s">
        <v>10</v>
      </c>
      <c r="BB33" s="1" t="s">
        <v>11</v>
      </c>
      <c r="BC33" s="1" t="s">
        <v>12</v>
      </c>
      <c r="BD33" s="1" t="s">
        <v>13</v>
      </c>
      <c r="BE33" s="1" t="s">
        <v>14</v>
      </c>
      <c r="BF33" s="1" t="s">
        <v>15</v>
      </c>
      <c r="BG33" s="1" t="s">
        <v>16</v>
      </c>
      <c r="BH33" s="1" t="s">
        <v>17</v>
      </c>
      <c r="BI33" s="1" t="s">
        <v>18</v>
      </c>
      <c r="BJ33" s="1" t="s">
        <v>19</v>
      </c>
      <c r="BK33" s="1" t="s">
        <v>20</v>
      </c>
      <c r="BL33" s="1" t="s">
        <v>21</v>
      </c>
      <c r="BM33" s="1" t="s">
        <v>22</v>
      </c>
      <c r="BN33" s="1" t="s">
        <v>23</v>
      </c>
      <c r="BO33" s="1" t="s">
        <v>24</v>
      </c>
      <c r="BP33" s="1" t="s">
        <v>25</v>
      </c>
      <c r="BQ33" s="1" t="s">
        <v>26</v>
      </c>
      <c r="BR33" s="1" t="s">
        <v>27</v>
      </c>
      <c r="BS33" s="7"/>
      <c r="BT33" s="1" t="s">
        <v>7</v>
      </c>
      <c r="BU33" s="1" t="s">
        <v>8</v>
      </c>
      <c r="BV33" s="1" t="s">
        <v>9</v>
      </c>
      <c r="BW33" s="1" t="s">
        <v>10</v>
      </c>
      <c r="BX33" s="1" t="s">
        <v>11</v>
      </c>
      <c r="BY33" s="1" t="s">
        <v>12</v>
      </c>
      <c r="BZ33" s="1" t="s">
        <v>13</v>
      </c>
      <c r="CA33" s="1" t="s">
        <v>14</v>
      </c>
      <c r="CB33" s="1" t="s">
        <v>15</v>
      </c>
      <c r="CC33" s="1" t="s">
        <v>16</v>
      </c>
      <c r="CD33" s="1" t="s">
        <v>17</v>
      </c>
      <c r="CE33" s="1" t="s">
        <v>18</v>
      </c>
      <c r="CF33" s="1" t="s">
        <v>19</v>
      </c>
      <c r="CG33" s="1" t="s">
        <v>20</v>
      </c>
      <c r="CH33" s="1" t="s">
        <v>21</v>
      </c>
      <c r="CI33" s="1" t="s">
        <v>22</v>
      </c>
      <c r="CJ33" s="1" t="s">
        <v>23</v>
      </c>
      <c r="CK33" s="1" t="s">
        <v>24</v>
      </c>
      <c r="CL33" s="1" t="s">
        <v>25</v>
      </c>
      <c r="CM33" s="1" t="s">
        <v>26</v>
      </c>
      <c r="CN33" s="1" t="s">
        <v>27</v>
      </c>
    </row>
    <row r="34" spans="1:92" ht="14.25" customHeight="1" x14ac:dyDescent="0.3">
      <c r="A34" s="2" t="s">
        <v>28</v>
      </c>
      <c r="B34" s="1"/>
      <c r="C34" s="1"/>
      <c r="D34" s="2">
        <v>34.0809713568067</v>
      </c>
      <c r="E34" s="2">
        <v>31.628707093448899</v>
      </c>
      <c r="F34" s="2">
        <v>35.0463607704393</v>
      </c>
      <c r="G34" s="2">
        <v>35.264292532885001</v>
      </c>
      <c r="H34" s="2">
        <v>36.684537981905201</v>
      </c>
      <c r="I34" s="2">
        <v>39.221539972202997</v>
      </c>
      <c r="J34" s="2">
        <v>39.140285786554401</v>
      </c>
      <c r="K34" s="2">
        <v>38.611155888438901</v>
      </c>
      <c r="L34" s="2">
        <v>39.055482252517997</v>
      </c>
      <c r="M34" s="2">
        <v>36.206875320116801</v>
      </c>
      <c r="N34" s="2">
        <v>33.790919502590597</v>
      </c>
      <c r="O34" s="2">
        <v>33.388400925372999</v>
      </c>
      <c r="P34" s="2">
        <v>33.833695854192797</v>
      </c>
      <c r="Q34" s="2">
        <v>35.800860362213797</v>
      </c>
      <c r="R34" s="2">
        <v>33.347486841458696</v>
      </c>
      <c r="S34" s="2">
        <v>34.043545947609999</v>
      </c>
      <c r="T34" s="2">
        <v>34.945052889520802</v>
      </c>
      <c r="U34" s="2">
        <v>33.114797515727403</v>
      </c>
      <c r="V34" s="2">
        <v>34.425406729589</v>
      </c>
      <c r="W34" s="2">
        <v>33.130515998300098</v>
      </c>
      <c r="X34" s="2">
        <v>32.422064355558298</v>
      </c>
      <c r="Y34" s="1"/>
      <c r="Z34" s="1"/>
      <c r="AA34" s="3">
        <v>25.632302455363501</v>
      </c>
      <c r="AB34" s="8">
        <v>25.953219636014001</v>
      </c>
      <c r="AC34" s="4">
        <v>26.038793199596601</v>
      </c>
      <c r="AD34" s="4">
        <v>25.866302418584901</v>
      </c>
      <c r="AE34" s="4">
        <v>26.076780539772699</v>
      </c>
      <c r="AF34" s="4">
        <v>25.7339237136826</v>
      </c>
      <c r="AG34" s="5">
        <f>5.06840508926312^2</f>
        <v>25.688730148868295</v>
      </c>
      <c r="AH34" s="4">
        <v>25.940272380392798</v>
      </c>
      <c r="AI34" s="5">
        <f>5.06522759171303^2</f>
        <v>25.656530555850981</v>
      </c>
      <c r="AJ34" s="4">
        <v>25.952459372637499</v>
      </c>
      <c r="AK34" s="4">
        <v>25.9128996613059</v>
      </c>
      <c r="AL34" s="4">
        <v>25.783827156379498</v>
      </c>
      <c r="AM34" s="4">
        <v>26.011122116686799</v>
      </c>
      <c r="AN34" s="5">
        <f>5.10677791566139^2</f>
        <v>26.079180679886896</v>
      </c>
      <c r="AO34" s="4">
        <v>26.391801122675599</v>
      </c>
      <c r="AP34" s="5">
        <f>5.11744876160116^2</f>
        <v>26.188281827613249</v>
      </c>
      <c r="AQ34" s="4">
        <v>26.137228048527799</v>
      </c>
      <c r="AR34" s="5">
        <f>5.12340921943774^2</f>
        <v>26.249322029819627</v>
      </c>
      <c r="AS34" s="4">
        <v>26.049478419624201</v>
      </c>
      <c r="AT34" s="4">
        <v>26.177517561769999</v>
      </c>
      <c r="AU34" s="4">
        <v>26.2276228943463</v>
      </c>
      <c r="AV34" s="1"/>
      <c r="AW34" s="1"/>
      <c r="AX34" s="4">
        <v>42.114743605997099</v>
      </c>
      <c r="AY34" s="4">
        <v>46.070572929578702</v>
      </c>
      <c r="AZ34" s="4">
        <v>45.708561635874197</v>
      </c>
      <c r="BA34" s="4">
        <v>43.9637059549665</v>
      </c>
      <c r="BB34" s="4">
        <v>49.394910806136501</v>
      </c>
      <c r="BC34" s="4">
        <v>50.001233394970001</v>
      </c>
      <c r="BD34" s="4">
        <v>40.679877963281299</v>
      </c>
      <c r="BE34" s="4">
        <v>47.228389080600898</v>
      </c>
      <c r="BF34" s="4">
        <v>48.129094936857697</v>
      </c>
      <c r="BG34" s="4">
        <v>41.090045038619401</v>
      </c>
      <c r="BH34" s="4">
        <v>48.055836580228103</v>
      </c>
      <c r="BI34" s="4">
        <v>44.3478498696225</v>
      </c>
      <c r="BJ34" s="4">
        <v>41.532870049853102</v>
      </c>
      <c r="BK34" s="4">
        <v>50.213646929328497</v>
      </c>
      <c r="BL34" s="4">
        <v>43.3837102586822</v>
      </c>
      <c r="BM34" s="4">
        <v>47.229870133905798</v>
      </c>
      <c r="BN34" s="4">
        <v>40.2083533619574</v>
      </c>
      <c r="BO34" s="4">
        <v>41.950270434060997</v>
      </c>
      <c r="BP34" s="4">
        <v>43.2710364857532</v>
      </c>
      <c r="BQ34" s="4">
        <v>44.716744741041303</v>
      </c>
      <c r="BR34" s="4">
        <v>49.653697387500102</v>
      </c>
      <c r="BS34" s="1"/>
      <c r="BT34" s="4">
        <v>31.9959060181476</v>
      </c>
      <c r="BU34" s="9">
        <v>62.209707702795598</v>
      </c>
      <c r="BV34" s="9">
        <v>53.586931763857599</v>
      </c>
      <c r="BW34" s="9">
        <v>44.316358435880502</v>
      </c>
      <c r="BX34" s="9">
        <v>56.906665346448598</v>
      </c>
      <c r="BY34" s="9">
        <v>59.518915310620699</v>
      </c>
      <c r="BZ34" s="9">
        <v>60.182204876161002</v>
      </c>
      <c r="CA34" s="9">
        <v>56.487231035503903</v>
      </c>
      <c r="CB34" s="9">
        <v>45.677366738718902</v>
      </c>
      <c r="CC34" s="9">
        <v>57.8797351682148</v>
      </c>
      <c r="CD34" s="9">
        <v>34.453583523770803</v>
      </c>
      <c r="CE34" s="9">
        <v>30.282309884943501</v>
      </c>
      <c r="CF34" s="9">
        <v>52.156490923237399</v>
      </c>
      <c r="CG34" s="9">
        <v>78.329184437680198</v>
      </c>
      <c r="CH34" s="9">
        <v>57.911610275517198</v>
      </c>
      <c r="CI34" s="9">
        <v>72.113605740475094</v>
      </c>
      <c r="CJ34" s="9">
        <v>70.908543145127496</v>
      </c>
      <c r="CK34" s="9">
        <v>46.048369872869799</v>
      </c>
      <c r="CL34" s="9">
        <v>44.431665936143602</v>
      </c>
      <c r="CM34" s="9">
        <v>34.8928013689995</v>
      </c>
      <c r="CN34" s="9">
        <v>50.253988247199999</v>
      </c>
    </row>
    <row r="35" spans="1:92" ht="14.25" customHeight="1" x14ac:dyDescent="0.3">
      <c r="A35" s="2" t="s">
        <v>29</v>
      </c>
      <c r="B35" s="1"/>
      <c r="C35" s="1"/>
      <c r="D35" s="2">
        <v>33.353556198223004</v>
      </c>
      <c r="E35" s="2">
        <v>32.258671978605399</v>
      </c>
      <c r="F35" s="2">
        <v>34.130572661140803</v>
      </c>
      <c r="G35" s="2">
        <v>33.5719287909331</v>
      </c>
      <c r="H35" s="2">
        <v>35.511540907454702</v>
      </c>
      <c r="I35" s="2">
        <v>37.465653083972398</v>
      </c>
      <c r="J35" s="2">
        <v>38.928011313250998</v>
      </c>
      <c r="K35" s="2">
        <v>36.601985220492402</v>
      </c>
      <c r="L35" s="2">
        <v>38.772266217865599</v>
      </c>
      <c r="M35" s="2">
        <v>35.616246108457403</v>
      </c>
      <c r="N35" s="2">
        <v>34.068857272624399</v>
      </c>
      <c r="O35" s="2">
        <v>34.375359902351498</v>
      </c>
      <c r="P35" s="2">
        <v>34.7694149218947</v>
      </c>
      <c r="Q35" s="2">
        <v>35.1050713486148</v>
      </c>
      <c r="R35" s="2">
        <v>35.934542677388798</v>
      </c>
      <c r="S35" s="2">
        <v>34.111674280893297</v>
      </c>
      <c r="T35" s="2">
        <v>33.583560080162201</v>
      </c>
      <c r="U35" s="2">
        <v>32.616499463410101</v>
      </c>
      <c r="V35" s="2">
        <v>31.965163927327499</v>
      </c>
      <c r="W35" s="2">
        <v>32.411652171890502</v>
      </c>
      <c r="X35" s="2">
        <v>31.116002223155199</v>
      </c>
      <c r="Y35" s="1"/>
      <c r="Z35" s="1"/>
      <c r="AA35" s="10">
        <v>24.481732720866098</v>
      </c>
      <c r="AB35" s="8">
        <v>24.7917270616704</v>
      </c>
      <c r="AC35" s="4">
        <v>24.956985286884699</v>
      </c>
      <c r="AD35" s="4">
        <v>24.7695404507426</v>
      </c>
      <c r="AE35" s="4">
        <v>24.735689701892401</v>
      </c>
      <c r="AF35" s="4">
        <v>24.594777835379599</v>
      </c>
      <c r="AG35" s="5">
        <f>4.95828083988513^2</f>
        <v>24.584548887171987</v>
      </c>
      <c r="AH35" s="4">
        <v>24.9009336429455</v>
      </c>
      <c r="AI35" s="5">
        <f>4.95751629364142^2</f>
        <v>24.576967801720158</v>
      </c>
      <c r="AJ35" s="4">
        <v>24.6773394604697</v>
      </c>
      <c r="AK35" s="4">
        <v>24.8505412418546</v>
      </c>
      <c r="AL35" s="4">
        <v>24.8605963960722</v>
      </c>
      <c r="AM35" s="4">
        <v>24.793155118373299</v>
      </c>
      <c r="AN35" s="5">
        <f>4.98793691743829^2</f>
        <v>24.879514692343793</v>
      </c>
      <c r="AO35" s="4">
        <v>25.184883714267201</v>
      </c>
      <c r="AP35" s="5">
        <f>5.00170878889253^2</f>
        <v>25.017090808884777</v>
      </c>
      <c r="AQ35" s="4">
        <v>25.044484967604198</v>
      </c>
      <c r="AR35" s="5">
        <f>5.00978271251716^2</f>
        <v>25.097922826635799</v>
      </c>
      <c r="AS35" s="4">
        <v>24.986929701710601</v>
      </c>
      <c r="AT35" s="4">
        <v>25.130973061963001</v>
      </c>
      <c r="AU35" s="4">
        <v>25.177845856833802</v>
      </c>
      <c r="AV35" s="1"/>
      <c r="AW35" s="1"/>
      <c r="AX35" s="4">
        <v>42.688072044915202</v>
      </c>
      <c r="AY35" s="4">
        <v>46.627512532857097</v>
      </c>
      <c r="AZ35" s="4">
        <v>46.163516680132197</v>
      </c>
      <c r="BA35" s="4">
        <v>45.2830164951028</v>
      </c>
      <c r="BB35" s="4">
        <v>50.093769498805599</v>
      </c>
      <c r="BC35" s="4">
        <v>51.313204839383097</v>
      </c>
      <c r="BD35" s="4">
        <v>40.853038319600699</v>
      </c>
      <c r="BE35" s="4">
        <v>48.199762106687999</v>
      </c>
      <c r="BF35" s="4">
        <v>48.853501152249997</v>
      </c>
      <c r="BG35" s="4">
        <v>41.389496882195303</v>
      </c>
      <c r="BH35" s="4">
        <v>50.262244189724797</v>
      </c>
      <c r="BI35" s="4">
        <v>44.456001986605102</v>
      </c>
      <c r="BJ35" s="4">
        <v>41.000499369521997</v>
      </c>
      <c r="BK35" s="4">
        <v>50.2652240225448</v>
      </c>
      <c r="BL35" s="4">
        <v>43.792883928137002</v>
      </c>
      <c r="BM35" s="4">
        <v>47.583140367674098</v>
      </c>
      <c r="BN35" s="4">
        <v>40.751104190533702</v>
      </c>
      <c r="BO35" s="4">
        <v>42.374334019675203</v>
      </c>
      <c r="BP35" s="4">
        <v>43.868167918625602</v>
      </c>
      <c r="BQ35" s="4">
        <v>45.503674308458898</v>
      </c>
      <c r="BR35" s="4">
        <v>50.696620567482903</v>
      </c>
      <c r="BS35" s="1"/>
      <c r="BT35" s="4">
        <v>31.594491706934399</v>
      </c>
      <c r="BU35" s="9">
        <v>58.611402499201397</v>
      </c>
      <c r="BV35" s="9">
        <v>47.899861609537403</v>
      </c>
      <c r="BW35" s="9">
        <v>42.866692052539499</v>
      </c>
      <c r="BX35" s="9">
        <v>54.722147543374398</v>
      </c>
      <c r="BY35" s="9">
        <v>60.2867028447859</v>
      </c>
      <c r="BZ35" s="9">
        <v>58.504846965013897</v>
      </c>
      <c r="CA35" s="9">
        <v>56.194957711149797</v>
      </c>
      <c r="CB35" s="9">
        <v>44.749666050214103</v>
      </c>
      <c r="CC35" s="9">
        <v>55.638580551494499</v>
      </c>
      <c r="CD35" s="9">
        <v>35.5857846485317</v>
      </c>
      <c r="CE35" s="9">
        <v>29.534362078864</v>
      </c>
      <c r="CF35" s="9">
        <v>50.584719253411301</v>
      </c>
      <c r="CG35" s="9">
        <v>74.5665333755029</v>
      </c>
      <c r="CH35" s="9">
        <v>52.744656706194199</v>
      </c>
      <c r="CI35" s="9">
        <v>69.077496846660594</v>
      </c>
      <c r="CJ35" s="9">
        <v>67.329373908044104</v>
      </c>
      <c r="CK35" s="9">
        <v>43.053186169285198</v>
      </c>
      <c r="CL35" s="9">
        <v>42.651941785100199</v>
      </c>
      <c r="CM35" s="9">
        <v>33.811739301310702</v>
      </c>
      <c r="CN35" s="9">
        <v>49.079813364811798</v>
      </c>
    </row>
    <row r="36" spans="1:92" ht="14.25" customHeight="1" x14ac:dyDescent="0.3">
      <c r="A36" s="2" t="s">
        <v>30</v>
      </c>
      <c r="B36" s="1"/>
      <c r="C36" s="1"/>
      <c r="D36" s="2">
        <v>33.576279140992497</v>
      </c>
      <c r="E36" s="2">
        <v>32.189084770193098</v>
      </c>
      <c r="F36" s="2">
        <v>35.632097554233702</v>
      </c>
      <c r="G36" s="2">
        <v>34.212935052931101</v>
      </c>
      <c r="H36" s="2">
        <v>36.604781675948097</v>
      </c>
      <c r="I36" s="2">
        <v>38.159682555816197</v>
      </c>
      <c r="J36" s="2">
        <v>39.901734296046797</v>
      </c>
      <c r="K36" s="2">
        <v>35.7845262657547</v>
      </c>
      <c r="L36" s="2">
        <v>36.945207221441201</v>
      </c>
      <c r="M36" s="2">
        <v>35.638353258253801</v>
      </c>
      <c r="N36" s="2">
        <v>36.199437121891997</v>
      </c>
      <c r="O36" s="2">
        <v>34.716949854812398</v>
      </c>
      <c r="P36" s="2">
        <v>34.701711932783603</v>
      </c>
      <c r="Q36" s="2">
        <v>35.571977482723803</v>
      </c>
      <c r="R36" s="2">
        <v>35.003521977561903</v>
      </c>
      <c r="S36" s="2">
        <v>34.549243848275403</v>
      </c>
      <c r="T36" s="2">
        <v>31.5980528847419</v>
      </c>
      <c r="U36" s="2">
        <v>34.178804416834701</v>
      </c>
      <c r="V36" s="2">
        <v>32.673665653496997</v>
      </c>
      <c r="W36" s="2">
        <v>31.260920597001501</v>
      </c>
      <c r="X36" s="2">
        <v>31.940566876231301</v>
      </c>
      <c r="Y36" s="1"/>
      <c r="Z36" s="1"/>
      <c r="AA36" s="2">
        <v>24.941993823415199</v>
      </c>
      <c r="AB36" s="8">
        <v>25.2071701500752</v>
      </c>
      <c r="AC36" s="4">
        <v>25.182482171967099</v>
      </c>
      <c r="AD36" s="4">
        <v>25.1609519346604</v>
      </c>
      <c r="AE36" s="4">
        <v>25.061367414682302</v>
      </c>
      <c r="AF36" s="4">
        <v>25.070165297930501</v>
      </c>
      <c r="AG36" s="5">
        <f>5.00388172640435^2</f>
        <v>25.038832331843377</v>
      </c>
      <c r="AH36" s="4">
        <v>25.265923631065899</v>
      </c>
      <c r="AI36" s="5">
        <f>4.99133523287889^2</f>
        <v>24.913427406978162</v>
      </c>
      <c r="AJ36" s="5">
        <v>24.823072324520201</v>
      </c>
      <c r="AK36" s="4">
        <v>25.146668981291299</v>
      </c>
      <c r="AL36" s="4">
        <v>25.22241869554</v>
      </c>
      <c r="AM36" s="4">
        <v>25.043935760972701</v>
      </c>
      <c r="AN36" s="5">
        <f>5.01054267647422^2</f>
        <v>25.105537912769439</v>
      </c>
      <c r="AO36" s="4">
        <v>25.226372670896001</v>
      </c>
      <c r="AP36" s="5">
        <f>5.01297777168764^2</f>
        <v>25.129946139434377</v>
      </c>
      <c r="AQ36" s="4">
        <v>25.3040550803508</v>
      </c>
      <c r="AR36" s="5">
        <f>5.03178630107228^2</f>
        <v>25.318873379658662</v>
      </c>
      <c r="AS36" s="4">
        <v>25.282728840243699</v>
      </c>
      <c r="AT36" s="4">
        <v>25.3930062580244</v>
      </c>
      <c r="AU36" s="4">
        <v>25.390928023172599</v>
      </c>
      <c r="AV36" s="1"/>
      <c r="AW36" s="1"/>
      <c r="AX36" s="4">
        <v>43.8559700402785</v>
      </c>
      <c r="AY36" s="4">
        <v>47.844485399853198</v>
      </c>
      <c r="AZ36" s="4">
        <v>47.792035192703601</v>
      </c>
      <c r="BA36" s="4">
        <v>45.699317270124197</v>
      </c>
      <c r="BB36" s="4">
        <v>52.325150699410898</v>
      </c>
      <c r="BC36" s="4">
        <v>52.327734989364899</v>
      </c>
      <c r="BD36" s="4">
        <v>42.4177215750708</v>
      </c>
      <c r="BE36" s="4">
        <v>49.657008181972998</v>
      </c>
      <c r="BF36" s="4">
        <v>51.2089908203127</v>
      </c>
      <c r="BG36" s="4">
        <v>42.240831780290797</v>
      </c>
      <c r="BH36" s="4">
        <v>51.667814869888197</v>
      </c>
      <c r="BI36" s="4">
        <v>45.531867141710897</v>
      </c>
      <c r="BJ36" s="4">
        <v>42.474054259099603</v>
      </c>
      <c r="BK36" s="4">
        <v>51.741254560884599</v>
      </c>
      <c r="BL36" s="4">
        <v>45.372702061224999</v>
      </c>
      <c r="BM36" s="4">
        <v>48.9087705017484</v>
      </c>
      <c r="BN36" s="4">
        <v>42.0793706606649</v>
      </c>
      <c r="BO36" s="4">
        <v>44.0859428025068</v>
      </c>
      <c r="BP36" s="4">
        <v>45.049553582883</v>
      </c>
      <c r="BQ36" s="4">
        <v>46.786554146193303</v>
      </c>
      <c r="BR36" s="4">
        <v>52.541169407337598</v>
      </c>
      <c r="BS36" s="1"/>
      <c r="BT36" s="4">
        <v>32.772206270165299</v>
      </c>
      <c r="BU36" s="9">
        <v>50.203051872341703</v>
      </c>
      <c r="BV36" s="9">
        <v>43.204714791719802</v>
      </c>
      <c r="BW36" s="9">
        <v>38.160559986312897</v>
      </c>
      <c r="BX36" s="9">
        <v>48.788226812939001</v>
      </c>
      <c r="BY36" s="9">
        <v>54.055512985558003</v>
      </c>
      <c r="BZ36" s="9">
        <v>52.583851903393899</v>
      </c>
      <c r="CA36" s="9">
        <v>47.696814272227797</v>
      </c>
      <c r="CB36" s="9">
        <v>38.962070010853402</v>
      </c>
      <c r="CC36" s="9">
        <v>46.671947226370001</v>
      </c>
      <c r="CD36" s="9">
        <v>31.519806746740699</v>
      </c>
      <c r="CE36" s="9">
        <v>30.863273639206099</v>
      </c>
      <c r="CF36" s="9">
        <v>42.661511931499803</v>
      </c>
      <c r="CG36" s="9">
        <v>64.073650176421197</v>
      </c>
      <c r="CH36" s="9">
        <v>43.085121533788403</v>
      </c>
      <c r="CI36" s="9">
        <v>60.571330647578598</v>
      </c>
      <c r="CJ36" s="9">
        <v>62.4845478079421</v>
      </c>
      <c r="CK36" s="9">
        <v>35.172078881698901</v>
      </c>
      <c r="CL36" s="9">
        <v>37.961170082073501</v>
      </c>
      <c r="CM36" s="9">
        <v>29.1579471060397</v>
      </c>
      <c r="CN36" s="9">
        <v>43.411328744066097</v>
      </c>
    </row>
    <row r="37" spans="1:92" ht="14.25" customHeight="1" x14ac:dyDescent="0.3">
      <c r="A37" s="2" t="s">
        <v>31</v>
      </c>
      <c r="B37" s="1"/>
      <c r="C37" s="1"/>
      <c r="D37" s="2">
        <v>34.667743307829703</v>
      </c>
      <c r="E37" s="2">
        <v>33.183446931227699</v>
      </c>
      <c r="F37" s="2">
        <v>35.647479060953899</v>
      </c>
      <c r="G37" s="2">
        <v>37.596289127382398</v>
      </c>
      <c r="H37" s="2">
        <v>36.961499630078599</v>
      </c>
      <c r="I37" s="2">
        <v>36.908406798889501</v>
      </c>
      <c r="J37" s="2">
        <v>38.242909349485103</v>
      </c>
      <c r="K37" s="2">
        <v>36.166932902979703</v>
      </c>
      <c r="L37" s="2">
        <v>38.540333757974899</v>
      </c>
      <c r="M37" s="2">
        <v>37.260735793247001</v>
      </c>
      <c r="N37" s="2">
        <v>36.033808559912202</v>
      </c>
      <c r="O37" s="2">
        <v>37.6636984601964</v>
      </c>
      <c r="P37" s="2">
        <v>35.107301663851601</v>
      </c>
      <c r="Q37" s="2">
        <v>35.553051534412901</v>
      </c>
      <c r="R37" s="2">
        <v>35.662757102656002</v>
      </c>
      <c r="S37" s="2">
        <v>34.652757737189397</v>
      </c>
      <c r="T37" s="2">
        <v>35.2571325037012</v>
      </c>
      <c r="U37" s="2">
        <v>33.975942001899</v>
      </c>
      <c r="V37" s="2">
        <v>33.173396907677997</v>
      </c>
      <c r="W37" s="2">
        <v>33.736915510499998</v>
      </c>
      <c r="X37" s="2">
        <v>34.155063535311498</v>
      </c>
      <c r="Y37" s="1"/>
      <c r="Z37" s="1"/>
      <c r="AA37" s="2">
        <v>26.2739372953037</v>
      </c>
      <c r="AB37" s="8">
        <v>26.5084235825849</v>
      </c>
      <c r="AC37" s="4">
        <v>26.440655028932198</v>
      </c>
      <c r="AD37" s="4">
        <v>26.461702242590501</v>
      </c>
      <c r="AE37" s="4">
        <v>26.430513432959</v>
      </c>
      <c r="AF37" s="4">
        <v>26.452759903329799</v>
      </c>
      <c r="AG37" s="5">
        <f>5.14162693531213^2</f>
        <v>26.436327541927209</v>
      </c>
      <c r="AH37" s="4">
        <v>26.586833710075599</v>
      </c>
      <c r="AI37" s="5">
        <f>5.11752463582815^2</f>
        <v>26.189058398308035</v>
      </c>
      <c r="AJ37" s="5">
        <v>26.130529369029698</v>
      </c>
      <c r="AK37" s="4">
        <v>26.509468371231399</v>
      </c>
      <c r="AL37" s="4">
        <v>26.532470095021999</v>
      </c>
      <c r="AM37" s="4">
        <v>26.3787001313468</v>
      </c>
      <c r="AN37" s="5">
        <f>5.14536632747931^2</f>
        <v>26.474794643957928</v>
      </c>
      <c r="AO37" s="4">
        <v>26.572634383688101</v>
      </c>
      <c r="AP37" s="5">
        <f>5.14770262938504^2</f>
        <v>26.498842360577655</v>
      </c>
      <c r="AQ37" s="4">
        <v>26.630218236583499</v>
      </c>
      <c r="AR37" s="5">
        <f>5.15934664075148^2</f>
        <v>26.618857759433578</v>
      </c>
      <c r="AS37" s="4">
        <v>26.606564660108798</v>
      </c>
      <c r="AT37" s="4">
        <v>26.635647341437</v>
      </c>
      <c r="AU37" s="4">
        <v>26.626638494899499</v>
      </c>
      <c r="AV37" s="1"/>
      <c r="AW37" s="1"/>
      <c r="AX37" s="4">
        <v>37.911436646877704</v>
      </c>
      <c r="AY37" s="4">
        <v>43.989940910233599</v>
      </c>
      <c r="AZ37" s="4">
        <v>43.003599987499598</v>
      </c>
      <c r="BA37" s="4">
        <v>40.651337679542998</v>
      </c>
      <c r="BB37" s="4">
        <v>47.923446324435503</v>
      </c>
      <c r="BC37" s="4">
        <v>47.967434429928701</v>
      </c>
      <c r="BD37" s="4">
        <v>37.979857310934698</v>
      </c>
      <c r="BE37" s="4">
        <v>45.776903911906302</v>
      </c>
      <c r="BF37" s="4">
        <v>46.238115228648297</v>
      </c>
      <c r="BG37" s="4">
        <v>39.023739126389998</v>
      </c>
      <c r="BH37" s="4">
        <v>50.994180939729397</v>
      </c>
      <c r="BI37" s="4">
        <v>41.369985714594698</v>
      </c>
      <c r="BJ37" s="4">
        <v>37.775466430919998</v>
      </c>
      <c r="BK37" s="4">
        <v>48.1693683558129</v>
      </c>
      <c r="BL37" s="4">
        <v>40.977592460464699</v>
      </c>
      <c r="BM37" s="4">
        <v>44.170971129036097</v>
      </c>
      <c r="BN37" s="4">
        <v>37.885890881177097</v>
      </c>
      <c r="BO37" s="4">
        <v>38.928670709464399</v>
      </c>
      <c r="BP37" s="4">
        <v>40.921708470063002</v>
      </c>
      <c r="BQ37" s="4">
        <v>41.708172836426897</v>
      </c>
      <c r="BR37" s="4">
        <v>48.238988646903202</v>
      </c>
      <c r="BS37" s="1"/>
      <c r="BT37" s="4">
        <v>30.294870409207</v>
      </c>
      <c r="BU37" s="9">
        <v>62.522793070010202</v>
      </c>
      <c r="BV37" s="9">
        <v>54.5453417332212</v>
      </c>
      <c r="BW37" s="9">
        <v>47.358226185461398</v>
      </c>
      <c r="BX37" s="9">
        <v>63.892414456275198</v>
      </c>
      <c r="BY37" s="9">
        <v>62.838114074370203</v>
      </c>
      <c r="BZ37" s="9">
        <v>63.363464571053299</v>
      </c>
      <c r="CA37" s="9">
        <v>58.823772473135598</v>
      </c>
      <c r="CB37" s="9">
        <v>49.510432110324601</v>
      </c>
      <c r="CC37" s="9">
        <v>58.632030712335599</v>
      </c>
      <c r="CD37" s="9">
        <v>36.858894023254301</v>
      </c>
      <c r="CE37" s="9">
        <v>33.136767930042197</v>
      </c>
      <c r="CF37" s="9">
        <v>54.264759782566898</v>
      </c>
      <c r="CG37" s="9">
        <v>75.427975606236501</v>
      </c>
      <c r="CH37" s="9">
        <v>57.8715157946787</v>
      </c>
      <c r="CI37" s="9">
        <v>77.781239427404202</v>
      </c>
      <c r="CJ37" s="9">
        <v>71.877186736544402</v>
      </c>
      <c r="CK37" s="9">
        <v>47.989707814212501</v>
      </c>
      <c r="CL37" s="9">
        <v>47.480545732982499</v>
      </c>
      <c r="CM37" s="9">
        <v>36.370811561583402</v>
      </c>
      <c r="CN37" s="9">
        <v>53.187802924594102</v>
      </c>
    </row>
    <row r="38" spans="1:92" ht="14.25" customHeight="1" x14ac:dyDescent="0.3">
      <c r="A38" s="2" t="s">
        <v>32</v>
      </c>
      <c r="B38" s="1"/>
      <c r="C38" s="1"/>
      <c r="D38" s="2">
        <v>36.368430870451498</v>
      </c>
      <c r="E38" s="2">
        <v>35.214780686306803</v>
      </c>
      <c r="F38" s="2">
        <v>37.885810759554701</v>
      </c>
      <c r="G38" s="2">
        <v>39.398849610031597</v>
      </c>
      <c r="H38" s="2">
        <v>39.5858051468648</v>
      </c>
      <c r="I38" s="2">
        <v>39.285712084021696</v>
      </c>
      <c r="J38" s="2">
        <v>39.083519439870599</v>
      </c>
      <c r="K38" s="2">
        <v>36.382502155566101</v>
      </c>
      <c r="L38" s="2">
        <v>39.826674624345003</v>
      </c>
      <c r="M38" s="2">
        <v>38.435334240776598</v>
      </c>
      <c r="N38" s="2">
        <v>36.751214881715498</v>
      </c>
      <c r="O38" s="2">
        <v>36.421994457089902</v>
      </c>
      <c r="P38" s="2">
        <v>35.767518892094301</v>
      </c>
      <c r="Q38" s="2">
        <v>35.953438777770998</v>
      </c>
      <c r="R38" s="2">
        <v>37.094924601708101</v>
      </c>
      <c r="S38" s="2">
        <v>35.004237651341498</v>
      </c>
      <c r="T38" s="2">
        <v>36.464202664836201</v>
      </c>
      <c r="U38" s="2">
        <v>34.8212723752928</v>
      </c>
      <c r="V38" s="2">
        <v>33.8196378636313</v>
      </c>
      <c r="W38" s="2">
        <v>34.186244508716698</v>
      </c>
      <c r="X38" s="2">
        <v>34.475008958454701</v>
      </c>
      <c r="Y38" s="1"/>
      <c r="Z38" s="1"/>
      <c r="AA38" s="2">
        <v>27.5941289325432</v>
      </c>
      <c r="AB38" s="8">
        <v>27.835141391539199</v>
      </c>
      <c r="AC38" s="4">
        <v>27.645881042334199</v>
      </c>
      <c r="AD38" s="4">
        <v>27.713176504127599</v>
      </c>
      <c r="AE38" s="4">
        <v>27.706554735091501</v>
      </c>
      <c r="AF38" s="4">
        <v>27.780943025574199</v>
      </c>
      <c r="AG38" s="5">
        <f>5.27175216425992^2</f>
        <v>27.791370881379148</v>
      </c>
      <c r="AH38" s="4">
        <v>27.8350734550854</v>
      </c>
      <c r="AI38" s="5">
        <f>5.23686944975897^2</f>
        <v>27.424801633818817</v>
      </c>
      <c r="AJ38" s="5">
        <v>27.3775689429796</v>
      </c>
      <c r="AK38" s="4">
        <v>27.773186271237201</v>
      </c>
      <c r="AL38" s="4">
        <v>27.819057885731901</v>
      </c>
      <c r="AM38" s="4">
        <v>27.718439487358999</v>
      </c>
      <c r="AN38" s="5">
        <f>5.27113856539013^2</f>
        <v>27.784901775543116</v>
      </c>
      <c r="AO38" s="4">
        <v>27.774401271966902</v>
      </c>
      <c r="AP38" s="5">
        <f>5.27237899800082^2</f>
        <v>27.797980298560134</v>
      </c>
      <c r="AQ38" s="4">
        <v>27.911604988108099</v>
      </c>
      <c r="AR38" s="5">
        <f>5.27832855053186^2</f>
        <v>27.860752287359769</v>
      </c>
      <c r="AS38" s="4">
        <v>27.8662554211719</v>
      </c>
      <c r="AT38" s="4">
        <v>27.935629223922898</v>
      </c>
      <c r="AU38" s="4">
        <v>27.945470301640299</v>
      </c>
      <c r="AV38" s="1"/>
      <c r="AW38" s="1"/>
      <c r="AX38" s="4">
        <v>43.095475171766502</v>
      </c>
      <c r="AY38" s="4">
        <v>48.433442406758097</v>
      </c>
      <c r="AZ38" s="4">
        <v>47.898115858883997</v>
      </c>
      <c r="BA38" s="4">
        <v>45.905561751590902</v>
      </c>
      <c r="BB38" s="4">
        <v>52.527926597108198</v>
      </c>
      <c r="BC38" s="4">
        <v>52.809590413618601</v>
      </c>
      <c r="BD38" s="4">
        <v>43.060281148577197</v>
      </c>
      <c r="BE38" s="4">
        <v>50.581313951827397</v>
      </c>
      <c r="BF38" s="4">
        <v>50.828915452726903</v>
      </c>
      <c r="BG38" s="4">
        <v>43.739039364821799</v>
      </c>
      <c r="BH38" s="4">
        <v>51.5738279580548</v>
      </c>
      <c r="BI38" s="4">
        <v>46.522342535377803</v>
      </c>
      <c r="BJ38" s="4">
        <v>43.071343506666103</v>
      </c>
      <c r="BK38" s="4">
        <v>52.967855503678102</v>
      </c>
      <c r="BL38" s="4">
        <v>46.274642034300904</v>
      </c>
      <c r="BM38" s="4">
        <v>49.851184442400204</v>
      </c>
      <c r="BN38" s="4">
        <v>42.725584279219497</v>
      </c>
      <c r="BO38" s="4">
        <v>44.335472283051701</v>
      </c>
      <c r="BP38" s="4">
        <v>45.821403398384703</v>
      </c>
      <c r="BQ38" s="4">
        <v>47.079424336252004</v>
      </c>
      <c r="BR38" s="4">
        <v>53.051278245524401</v>
      </c>
      <c r="BS38" s="1"/>
      <c r="BT38" s="4">
        <v>30.6976149684115</v>
      </c>
      <c r="BU38" s="9">
        <v>59.116270926396403</v>
      </c>
      <c r="BV38" s="9">
        <v>55.250597077110498</v>
      </c>
      <c r="BW38" s="9">
        <v>47.242833644297697</v>
      </c>
      <c r="BX38" s="9">
        <v>60.007786893899301</v>
      </c>
      <c r="BY38" s="9">
        <v>59.149622902490698</v>
      </c>
      <c r="BZ38" s="9">
        <v>61.207355817229796</v>
      </c>
      <c r="CA38" s="9">
        <v>58.305136281956202</v>
      </c>
      <c r="CB38" s="9">
        <v>48.500459335732003</v>
      </c>
      <c r="CC38" s="9">
        <v>56.236171212416799</v>
      </c>
      <c r="CD38" s="9">
        <v>35.900629148459899</v>
      </c>
      <c r="CE38" s="9">
        <v>32.445778919011502</v>
      </c>
      <c r="CF38" s="9">
        <v>50.516282078928</v>
      </c>
      <c r="CG38" s="9">
        <v>73.174185148929396</v>
      </c>
      <c r="CH38" s="9">
        <v>54.481488181482597</v>
      </c>
      <c r="CI38" s="9">
        <v>72.542633861418295</v>
      </c>
      <c r="CJ38" s="9">
        <v>67.937111719752195</v>
      </c>
      <c r="CK38" s="9">
        <v>43.8036333340388</v>
      </c>
      <c r="CL38" s="9">
        <v>45.200238466042897</v>
      </c>
      <c r="CM38" s="9">
        <v>35.077636870225199</v>
      </c>
      <c r="CN38" s="9">
        <v>51.411539239455102</v>
      </c>
    </row>
    <row r="39" spans="1:92" ht="14.25" customHeight="1" x14ac:dyDescent="0.3">
      <c r="A39" s="2" t="s">
        <v>33</v>
      </c>
      <c r="B39" s="1"/>
      <c r="C39" s="1"/>
      <c r="D39" s="2">
        <v>37.111132450600103</v>
      </c>
      <c r="E39" s="2">
        <v>36.281409977560401</v>
      </c>
      <c r="F39" s="2">
        <v>41.041541206181698</v>
      </c>
      <c r="G39" s="2">
        <v>39.695271603330703</v>
      </c>
      <c r="H39" s="2">
        <v>38.192463774112497</v>
      </c>
      <c r="I39" s="2">
        <v>39.217575303137103</v>
      </c>
      <c r="J39" s="2">
        <v>39.975278123048597</v>
      </c>
      <c r="K39" s="2">
        <v>36.936730184083999</v>
      </c>
      <c r="L39" s="2">
        <v>38.692557181795102</v>
      </c>
      <c r="M39" s="2">
        <v>39.837008287933301</v>
      </c>
      <c r="N39" s="2">
        <v>37.772717190194697</v>
      </c>
      <c r="O39" s="2">
        <v>39.690691390614901</v>
      </c>
      <c r="P39" s="2">
        <v>39.437010571584501</v>
      </c>
      <c r="Q39" s="2">
        <v>38.3864794958481</v>
      </c>
      <c r="R39" s="2">
        <v>38.384554037083703</v>
      </c>
      <c r="S39" s="2">
        <v>38.203044998490199</v>
      </c>
      <c r="T39" s="2">
        <v>37.059867355570198</v>
      </c>
      <c r="U39" s="2">
        <v>35.886530643633101</v>
      </c>
      <c r="V39" s="2">
        <v>36.273622434870902</v>
      </c>
      <c r="W39" s="2">
        <v>36.004678118667201</v>
      </c>
      <c r="X39" s="2">
        <v>35.515337327885099</v>
      </c>
      <c r="Y39" s="1"/>
      <c r="Z39" s="1"/>
      <c r="AA39" s="2">
        <v>28.785704208049399</v>
      </c>
      <c r="AB39" s="8">
        <v>29.038954586682799</v>
      </c>
      <c r="AC39" s="4">
        <v>28.926714425440402</v>
      </c>
      <c r="AD39" s="4">
        <v>28.9828164105854</v>
      </c>
      <c r="AE39" s="4">
        <v>28.974473352343999</v>
      </c>
      <c r="AF39" s="4">
        <v>29.054346194227801</v>
      </c>
      <c r="AG39" s="5">
        <f>5.39640158501767^2</f>
        <v>29.121150066781219</v>
      </c>
      <c r="AH39" s="4">
        <v>29.160986989046801</v>
      </c>
      <c r="AI39" s="5">
        <f>5.35974136850543^2</f>
        <v>28.726827537268463</v>
      </c>
      <c r="AJ39" s="5">
        <v>28.6954123851324</v>
      </c>
      <c r="AK39" s="4">
        <v>29.093255982282301</v>
      </c>
      <c r="AL39" s="4">
        <v>29.0708706142726</v>
      </c>
      <c r="AM39" s="4">
        <v>29.0149874048215</v>
      </c>
      <c r="AN39" s="5">
        <f>5.39813258664409^2</f>
        <v>29.139835422988813</v>
      </c>
      <c r="AO39" s="4">
        <v>29.060137182708502</v>
      </c>
      <c r="AP39" s="5">
        <f>5.39599497054783^2</f>
        <v>29.116761722177472</v>
      </c>
      <c r="AQ39" s="4">
        <v>29.1450275663145</v>
      </c>
      <c r="AR39" s="5">
        <f>5.39356674453292^2</f>
        <v>29.090562227731436</v>
      </c>
      <c r="AS39" s="4">
        <v>29.096328548411801</v>
      </c>
      <c r="AT39" s="4">
        <v>29.1420926486865</v>
      </c>
      <c r="AU39" s="4">
        <v>29.168546667250201</v>
      </c>
      <c r="AV39" s="1"/>
      <c r="AW39" s="1"/>
      <c r="AX39" s="4">
        <v>46.673907841746697</v>
      </c>
      <c r="AY39" s="4">
        <v>51.252744029513202</v>
      </c>
      <c r="AZ39" s="4">
        <v>50.871257240652497</v>
      </c>
      <c r="BA39" s="4">
        <v>48.8833836009374</v>
      </c>
      <c r="BB39" s="4">
        <v>55.945302380414198</v>
      </c>
      <c r="BC39" s="4">
        <v>56.333118346046199</v>
      </c>
      <c r="BD39" s="4">
        <v>46.231234843729098</v>
      </c>
      <c r="BE39" s="4">
        <v>53.331450995727401</v>
      </c>
      <c r="BF39" s="4">
        <v>53.985049055108497</v>
      </c>
      <c r="BG39" s="4">
        <v>46.443105094519403</v>
      </c>
      <c r="BH39" s="4">
        <v>51.271347686220103</v>
      </c>
      <c r="BI39" s="4">
        <v>49.492838214687403</v>
      </c>
      <c r="BJ39" s="4">
        <v>45.578004316221303</v>
      </c>
      <c r="BK39" s="4">
        <v>55.995830559759398</v>
      </c>
      <c r="BL39" s="4">
        <v>49.925626452961303</v>
      </c>
      <c r="BM39" s="4">
        <v>53.186527974059402</v>
      </c>
      <c r="BN39" s="4">
        <v>45.626802767061598</v>
      </c>
      <c r="BO39" s="4">
        <v>47.4196302366325</v>
      </c>
      <c r="BP39" s="4">
        <v>49.017934223828298</v>
      </c>
      <c r="BQ39" s="4">
        <v>50.101664401476398</v>
      </c>
      <c r="BR39" s="4">
        <v>55.845942283086501</v>
      </c>
      <c r="BS39" s="1"/>
      <c r="BT39" s="4">
        <v>36.192385859836101</v>
      </c>
      <c r="BU39" s="9">
        <v>56.255478519427903</v>
      </c>
      <c r="BV39" s="9">
        <v>50.734338424186703</v>
      </c>
      <c r="BW39" s="9">
        <v>46.049307813264797</v>
      </c>
      <c r="BX39" s="9">
        <v>57.867094295617498</v>
      </c>
      <c r="BY39" s="9">
        <v>57.563683089534102</v>
      </c>
      <c r="BZ39" s="9">
        <v>56.188569735857399</v>
      </c>
      <c r="CA39" s="9">
        <v>54.838618682950703</v>
      </c>
      <c r="CB39" s="9">
        <v>44.7254551021894</v>
      </c>
      <c r="CC39" s="9">
        <v>53.004505116544998</v>
      </c>
      <c r="CD39" s="9">
        <v>34.963535683214502</v>
      </c>
      <c r="CE39" s="9">
        <v>33.008478756044198</v>
      </c>
      <c r="CF39" s="9">
        <v>46.869858768571</v>
      </c>
      <c r="CG39" s="9">
        <v>71.202362191124294</v>
      </c>
      <c r="CH39" s="9">
        <v>49.980692187558297</v>
      </c>
      <c r="CI39" s="9">
        <v>65.6100303575449</v>
      </c>
      <c r="CJ39" s="9">
        <v>66.555362895705898</v>
      </c>
      <c r="CK39" s="9">
        <v>41.5027934301336</v>
      </c>
      <c r="CL39" s="9">
        <v>43.336900997437397</v>
      </c>
      <c r="CM39" s="9">
        <v>32.847738579780902</v>
      </c>
      <c r="CN39" s="9">
        <v>48.358187001588597</v>
      </c>
    </row>
    <row r="40" spans="1:92" ht="14.25" customHeight="1" x14ac:dyDescent="0.3">
      <c r="A40" s="2" t="s">
        <v>34</v>
      </c>
      <c r="B40" s="1"/>
      <c r="C40" s="1"/>
      <c r="D40" s="2">
        <v>36.824919595926403</v>
      </c>
      <c r="E40" s="2">
        <v>35.698242462138097</v>
      </c>
      <c r="F40" s="2">
        <v>39.624265032867498</v>
      </c>
      <c r="G40" s="2">
        <v>40.3392965094204</v>
      </c>
      <c r="H40" s="2">
        <v>38.386908917002998</v>
      </c>
      <c r="I40" s="2">
        <v>39.23112208781</v>
      </c>
      <c r="J40" s="2">
        <v>41.801201407897899</v>
      </c>
      <c r="K40" s="2">
        <v>38.658432084520499</v>
      </c>
      <c r="L40" s="2">
        <v>37.981490215124502</v>
      </c>
      <c r="M40" s="2">
        <v>41.579474811736802</v>
      </c>
      <c r="N40" s="2">
        <v>38.425117102429901</v>
      </c>
      <c r="O40" s="2">
        <v>38.400531512986298</v>
      </c>
      <c r="P40" s="2">
        <v>38.528488645003101</v>
      </c>
      <c r="Q40" s="2">
        <v>35.520926528396203</v>
      </c>
      <c r="R40" s="2">
        <v>40.007859633451602</v>
      </c>
      <c r="S40" s="2">
        <v>39.1169468109062</v>
      </c>
      <c r="T40" s="2">
        <v>38.052261755873502</v>
      </c>
      <c r="U40" s="2">
        <v>36.762797896016899</v>
      </c>
      <c r="V40" s="2">
        <v>36.549996214623398</v>
      </c>
      <c r="W40" s="2">
        <v>37.110867645987298</v>
      </c>
      <c r="X40" s="2">
        <v>37.048209218190401</v>
      </c>
      <c r="Y40" s="1"/>
      <c r="Z40" s="1"/>
      <c r="AA40" s="3">
        <v>27.961149286047998</v>
      </c>
      <c r="AB40" s="8">
        <v>28.228431099481401</v>
      </c>
      <c r="AC40" s="4">
        <v>28.0840577128589</v>
      </c>
      <c r="AD40" s="4">
        <v>28.160974778508301</v>
      </c>
      <c r="AE40" s="4">
        <v>28.217476788751799</v>
      </c>
      <c r="AF40" s="4">
        <v>28.293105036819501</v>
      </c>
      <c r="AG40" s="5">
        <f>5.32430890479824^2</f>
        <v>28.348265313713835</v>
      </c>
      <c r="AH40" s="4">
        <v>28.364453587365599</v>
      </c>
      <c r="AI40" s="5">
        <f>5.28943365531183^2</f>
        <v>27.978108393945472</v>
      </c>
      <c r="AJ40" s="4">
        <v>28.012521920372301</v>
      </c>
      <c r="AK40" s="4">
        <v>28.397794983023001</v>
      </c>
      <c r="AL40" s="4">
        <v>28.3505316606783</v>
      </c>
      <c r="AM40" s="4">
        <v>28.304685202556701</v>
      </c>
      <c r="AN40" s="5">
        <f>5.32824943986555^2</f>
        <v>28.390242093427545</v>
      </c>
      <c r="AO40" s="4">
        <v>28.237474231885699</v>
      </c>
      <c r="AP40" s="5">
        <f>5.32861838185116^2</f>
        <v>28.394173859402077</v>
      </c>
      <c r="AQ40" s="4">
        <v>28.402206627310601</v>
      </c>
      <c r="AR40" s="5">
        <f>5.32421816250109^2</f>
        <v>28.347299041906485</v>
      </c>
      <c r="AS40" s="4">
        <v>28.370993390141901</v>
      </c>
      <c r="AT40" s="4">
        <v>28.351881113241401</v>
      </c>
      <c r="AU40" s="4">
        <v>28.422537485297099</v>
      </c>
      <c r="AV40" s="1"/>
      <c r="AW40" s="1"/>
      <c r="AX40" s="4">
        <v>45.930953248717202</v>
      </c>
      <c r="AY40" s="4">
        <v>51.120137470102399</v>
      </c>
      <c r="AZ40" s="4">
        <v>50.738352051966999</v>
      </c>
      <c r="BA40" s="4">
        <v>48.7903091508974</v>
      </c>
      <c r="BB40" s="4">
        <v>55.389309977836596</v>
      </c>
      <c r="BC40" s="4">
        <v>56.994733618927299</v>
      </c>
      <c r="BD40" s="4">
        <v>45.705597025564103</v>
      </c>
      <c r="BE40" s="4">
        <v>52.799168914723403</v>
      </c>
      <c r="BF40" s="4">
        <v>52.952005955984397</v>
      </c>
      <c r="BG40" s="4">
        <v>46.324454991784798</v>
      </c>
      <c r="BH40" s="4">
        <v>52.842837157789397</v>
      </c>
      <c r="BI40" s="4">
        <v>48.851373257880397</v>
      </c>
      <c r="BJ40" s="4">
        <v>44.823857241797697</v>
      </c>
      <c r="BK40" s="4">
        <v>55.233023280630803</v>
      </c>
      <c r="BL40" s="4">
        <v>49.222360020196803</v>
      </c>
      <c r="BM40" s="4">
        <v>52.086660818580697</v>
      </c>
      <c r="BN40" s="4">
        <v>45.097961595333601</v>
      </c>
      <c r="BO40" s="4">
        <v>46.388234805969901</v>
      </c>
      <c r="BP40" s="4">
        <v>48.356271827500699</v>
      </c>
      <c r="BQ40" s="4">
        <v>49.223480920651198</v>
      </c>
      <c r="BR40" s="4">
        <v>55.960985098981197</v>
      </c>
      <c r="BS40" s="1"/>
      <c r="BT40" s="4">
        <v>36.236729253351001</v>
      </c>
      <c r="BU40" s="9">
        <v>55.597341963798598</v>
      </c>
      <c r="BV40" s="9">
        <v>51.211301469281999</v>
      </c>
      <c r="BW40" s="9">
        <v>42.621166891258603</v>
      </c>
      <c r="BX40" s="9">
        <v>59.412697206602097</v>
      </c>
      <c r="BY40" s="9">
        <v>56.827658643676102</v>
      </c>
      <c r="BZ40" s="9">
        <v>60.392159223048701</v>
      </c>
      <c r="CA40" s="9">
        <v>54.206481803648401</v>
      </c>
      <c r="CB40" s="9">
        <v>43.178792630409703</v>
      </c>
      <c r="CC40" s="9">
        <v>49.252917842469003</v>
      </c>
      <c r="CD40" s="9">
        <v>34.014790560273603</v>
      </c>
      <c r="CE40" s="9">
        <v>31.958990595496601</v>
      </c>
      <c r="CF40" s="9">
        <v>46.4579237567836</v>
      </c>
      <c r="CG40" s="9">
        <v>68.269459543495898</v>
      </c>
      <c r="CH40" s="9">
        <v>51.412315763200901</v>
      </c>
      <c r="CI40" s="9">
        <v>69.836352005192495</v>
      </c>
      <c r="CJ40" s="9">
        <v>65.838814940316993</v>
      </c>
      <c r="CK40" s="9">
        <v>41.739541900889897</v>
      </c>
      <c r="CL40" s="9">
        <v>43.7021040955687</v>
      </c>
      <c r="CM40" s="9">
        <v>33.2276238906787</v>
      </c>
      <c r="CN40" s="9">
        <v>49.398241196375402</v>
      </c>
    </row>
    <row r="41" spans="1:92" ht="14.25" customHeight="1" x14ac:dyDescent="0.3">
      <c r="A41" s="2" t="s">
        <v>35</v>
      </c>
      <c r="B41" s="1"/>
      <c r="C41" s="1"/>
      <c r="D41" s="2">
        <v>39.357920732280498</v>
      </c>
      <c r="E41" s="2">
        <v>37.779094234858498</v>
      </c>
      <c r="F41" s="2">
        <v>40.702523595619297</v>
      </c>
      <c r="G41" s="2">
        <v>39.275528714071299</v>
      </c>
      <c r="H41" s="2">
        <v>37.952282978074003</v>
      </c>
      <c r="I41" s="2">
        <v>39.045686200600102</v>
      </c>
      <c r="J41" s="2">
        <v>43.357261747882298</v>
      </c>
      <c r="K41" s="2">
        <v>39.726711840442903</v>
      </c>
      <c r="L41" s="2">
        <v>40.730511650914799</v>
      </c>
      <c r="M41" s="2">
        <v>39.882104348260597</v>
      </c>
      <c r="N41" s="2">
        <v>40.141735117303298</v>
      </c>
      <c r="O41" s="2">
        <v>41.007923863524297</v>
      </c>
      <c r="P41" s="2">
        <v>40.301327052079998</v>
      </c>
      <c r="Q41" s="2">
        <v>37.702162159588198</v>
      </c>
      <c r="R41" s="2">
        <v>39.794913277100797</v>
      </c>
      <c r="S41" s="2">
        <v>39.500821177034901</v>
      </c>
      <c r="T41" s="2">
        <v>39.427508834279301</v>
      </c>
      <c r="U41" s="2">
        <v>38.565438521676001</v>
      </c>
      <c r="V41" s="2">
        <v>38.518062745083</v>
      </c>
      <c r="W41" s="2">
        <v>37.5315377825791</v>
      </c>
      <c r="X41" s="2">
        <v>37.657745023335202</v>
      </c>
      <c r="Y41" s="1"/>
      <c r="Z41" s="1"/>
      <c r="AA41" s="2">
        <v>29.8488769175556</v>
      </c>
      <c r="AB41" s="8">
        <v>30.1197497183156</v>
      </c>
      <c r="AC41" s="4">
        <v>29.991822233567</v>
      </c>
      <c r="AD41" s="4">
        <v>30.016975104607099</v>
      </c>
      <c r="AE41" s="4">
        <v>30.097378287806499</v>
      </c>
      <c r="AF41" s="4">
        <v>30.147841656370701</v>
      </c>
      <c r="AG41" s="5">
        <f>5.49441676097986^2</f>
        <v>30.188615543336415</v>
      </c>
      <c r="AH41" s="4">
        <v>30.205985185015901</v>
      </c>
      <c r="AI41" s="5">
        <f>5.46241624111876^2</f>
        <v>29.837991191238</v>
      </c>
      <c r="AJ41" s="5">
        <v>29.829894082845701</v>
      </c>
      <c r="AK41" s="4">
        <v>30.303741478526401</v>
      </c>
      <c r="AL41" s="4">
        <v>30.198905820650399</v>
      </c>
      <c r="AM41" s="4">
        <v>30.187255751623201</v>
      </c>
      <c r="AN41" s="5">
        <f>5.50174160485881^2</f>
        <v>30.269160686634397</v>
      </c>
      <c r="AO41" s="4">
        <v>30.093529667882098</v>
      </c>
      <c r="AP41" s="5">
        <f>5.50039480195246^2</f>
        <v>30.25434297734564</v>
      </c>
      <c r="AQ41" s="4">
        <v>30.2264828352316</v>
      </c>
      <c r="AR41" s="5">
        <f>5.49465532516709^2</f>
        <v>30.191237142387063</v>
      </c>
      <c r="AS41" s="4">
        <v>30.235174124993801</v>
      </c>
      <c r="AT41" s="4">
        <v>30.195662974708402</v>
      </c>
      <c r="AU41" s="4">
        <v>30.267747461373698</v>
      </c>
      <c r="AV41" s="1"/>
      <c r="AW41" s="1"/>
      <c r="AX41" s="4">
        <v>45.645655306950502</v>
      </c>
      <c r="AY41" s="4">
        <v>51.503483202423503</v>
      </c>
      <c r="AZ41" s="4">
        <v>50.801298683229597</v>
      </c>
      <c r="BA41" s="4">
        <v>48.841774692743897</v>
      </c>
      <c r="BB41" s="4">
        <v>56.242636919195697</v>
      </c>
      <c r="BC41" s="4">
        <v>56.6470405960916</v>
      </c>
      <c r="BD41" s="4">
        <v>46.213748818126398</v>
      </c>
      <c r="BE41" s="4">
        <v>53.640980618563901</v>
      </c>
      <c r="BF41" s="4">
        <v>53.882193699028001</v>
      </c>
      <c r="BG41" s="4">
        <v>46.7981216377162</v>
      </c>
      <c r="BH41" s="4">
        <v>56.637092338785699</v>
      </c>
      <c r="BI41" s="4">
        <v>49.553760833428299</v>
      </c>
      <c r="BJ41" s="4">
        <v>45.326157703597403</v>
      </c>
      <c r="BK41" s="4">
        <v>55.635399899983</v>
      </c>
      <c r="BL41" s="4">
        <v>49.690114942443103</v>
      </c>
      <c r="BM41" s="4">
        <v>52.186208862321202</v>
      </c>
      <c r="BN41" s="4">
        <v>45.446835824334102</v>
      </c>
      <c r="BO41" s="4">
        <v>47.124028555856498</v>
      </c>
      <c r="BP41" s="4">
        <v>48.5540818300639</v>
      </c>
      <c r="BQ41" s="4">
        <v>49.556588347409097</v>
      </c>
      <c r="BR41" s="4">
        <v>55.060781990549302</v>
      </c>
      <c r="BS41" s="1"/>
      <c r="BT41" s="4">
        <v>34.841514413510303</v>
      </c>
      <c r="BU41" s="9">
        <v>58.617474047963299</v>
      </c>
      <c r="BV41" s="9">
        <v>51.2764342845051</v>
      </c>
      <c r="BW41" s="9">
        <v>45.511695473328103</v>
      </c>
      <c r="BX41" s="9">
        <v>60.194685615506202</v>
      </c>
      <c r="BY41" s="9">
        <v>60.900891340785201</v>
      </c>
      <c r="BZ41" s="9">
        <v>59.727582390516901</v>
      </c>
      <c r="CA41" s="9">
        <v>55.0793971880478</v>
      </c>
      <c r="CB41" s="9">
        <v>49.129225594865602</v>
      </c>
      <c r="CC41" s="9">
        <v>52.419481969192098</v>
      </c>
      <c r="CD41" s="9">
        <v>35.723032931975297</v>
      </c>
      <c r="CE41" s="9">
        <v>32.894794598786198</v>
      </c>
      <c r="CF41" s="9">
        <v>48.088608946671698</v>
      </c>
      <c r="CG41" s="9">
        <v>72.857791976912793</v>
      </c>
      <c r="CH41" s="9">
        <v>49.924696402738597</v>
      </c>
      <c r="CI41" s="9">
        <v>69.924343654187098</v>
      </c>
      <c r="CJ41" s="9">
        <v>67.6323298626927</v>
      </c>
      <c r="CK41" s="9">
        <v>42.426149826526</v>
      </c>
      <c r="CL41" s="9">
        <v>44.872855080296198</v>
      </c>
      <c r="CM41" s="9">
        <v>34.608755512130799</v>
      </c>
      <c r="CN41" s="9">
        <v>50.122683746112401</v>
      </c>
    </row>
    <row r="42" spans="1:92" ht="14.25" customHeight="1" x14ac:dyDescent="0.3">
      <c r="A42" s="2" t="s">
        <v>36</v>
      </c>
      <c r="B42" s="1"/>
      <c r="C42" s="1"/>
      <c r="D42" s="2">
        <v>39.621412908310703</v>
      </c>
      <c r="E42" s="2">
        <v>39.469042443002998</v>
      </c>
      <c r="F42" s="2">
        <v>42.498120279287903</v>
      </c>
      <c r="G42" s="2">
        <v>39.738843900888803</v>
      </c>
      <c r="H42" s="2">
        <v>39.1746893091359</v>
      </c>
      <c r="I42" s="2">
        <v>41.589458259700599</v>
      </c>
      <c r="J42" s="2">
        <v>42.264353624068796</v>
      </c>
      <c r="K42" s="2">
        <v>39.914322141368402</v>
      </c>
      <c r="L42" s="2">
        <v>40.476438619005201</v>
      </c>
      <c r="M42" s="2">
        <v>41.677775638571198</v>
      </c>
      <c r="N42" s="2">
        <v>39.999072502854197</v>
      </c>
      <c r="O42" s="2">
        <v>40.415222390329703</v>
      </c>
      <c r="P42" s="2">
        <v>39.688276400212601</v>
      </c>
      <c r="Q42" s="2">
        <v>40.5849944820948</v>
      </c>
      <c r="R42" s="2">
        <v>39.495792336413899</v>
      </c>
      <c r="S42" s="2">
        <v>40.685707078976499</v>
      </c>
      <c r="T42" s="2">
        <v>40.693691161679197</v>
      </c>
      <c r="U42" s="2">
        <v>39.7844345459499</v>
      </c>
      <c r="V42" s="2">
        <v>39.743132973781499</v>
      </c>
      <c r="W42" s="2">
        <v>40.632523470377102</v>
      </c>
      <c r="X42" s="2">
        <v>41.782200485497803</v>
      </c>
      <c r="Y42" s="1"/>
      <c r="Z42" s="1"/>
      <c r="AA42" s="3">
        <v>29.673678269978399</v>
      </c>
      <c r="AB42" s="8">
        <v>29.933908842135001</v>
      </c>
      <c r="AC42" s="4">
        <v>29.886213885552799</v>
      </c>
      <c r="AD42" s="4">
        <v>29.9222981694871</v>
      </c>
      <c r="AE42" s="4">
        <v>30.118346577569099</v>
      </c>
      <c r="AF42" s="4">
        <v>30.074152825221901</v>
      </c>
      <c r="AG42" s="5">
        <f>5.49007901086664^2</f>
        <v>30.140967545558421</v>
      </c>
      <c r="AH42" s="4">
        <v>30.1593998411957</v>
      </c>
      <c r="AI42" s="5">
        <f>5.4546361655775^2</f>
        <v>29.75305569882601</v>
      </c>
      <c r="AJ42" s="4">
        <v>29.788084263516598</v>
      </c>
      <c r="AK42" s="4">
        <v>30.279529024243601</v>
      </c>
      <c r="AL42" s="4">
        <v>30.159766830327499</v>
      </c>
      <c r="AM42" s="4">
        <v>30.0958468212676</v>
      </c>
      <c r="AN42" s="5">
        <f>5.49603167348898^2</f>
        <v>30.206364155994073</v>
      </c>
      <c r="AO42" s="4">
        <v>30.142677980794002</v>
      </c>
      <c r="AP42" s="5">
        <f>5.48995003735846^2</f>
        <v>30.139551412692153</v>
      </c>
      <c r="AQ42" s="4">
        <v>30.153284983406401</v>
      </c>
      <c r="AR42" s="5">
        <f>5.4891330852023^2</f>
        <v>30.130582027062523</v>
      </c>
      <c r="AS42" s="4">
        <v>30.177920218820798</v>
      </c>
      <c r="AT42" s="4">
        <v>30.118177544690901</v>
      </c>
      <c r="AU42" s="4">
        <v>30.212996213744599</v>
      </c>
      <c r="AV42" s="1"/>
      <c r="AW42" s="1"/>
      <c r="AX42" s="4">
        <v>45.536962711961301</v>
      </c>
      <c r="AY42" s="4">
        <v>51.712548597644101</v>
      </c>
      <c r="AZ42" s="4">
        <v>50.965851317872698</v>
      </c>
      <c r="BA42" s="4">
        <v>49.3391127108749</v>
      </c>
      <c r="BB42" s="4">
        <v>55.778177400819096</v>
      </c>
      <c r="BC42" s="4">
        <v>57.162105322088898</v>
      </c>
      <c r="BD42" s="4">
        <v>45.590537348673898</v>
      </c>
      <c r="BE42" s="4">
        <v>53.805635524936299</v>
      </c>
      <c r="BF42" s="4">
        <v>53.601577706047003</v>
      </c>
      <c r="BG42" s="4">
        <v>46.761491475830397</v>
      </c>
      <c r="BH42" s="4">
        <v>55.9532682348488</v>
      </c>
      <c r="BI42" s="4">
        <v>49.599364310050603</v>
      </c>
      <c r="BJ42" s="4">
        <v>44.840233941452198</v>
      </c>
      <c r="BK42" s="4">
        <v>55.398300452281703</v>
      </c>
      <c r="BL42" s="4">
        <v>49.812945409799497</v>
      </c>
      <c r="BM42" s="4">
        <v>52.163659604940598</v>
      </c>
      <c r="BN42" s="4">
        <v>45.557069437681498</v>
      </c>
      <c r="BO42" s="4">
        <v>46.358635620362897</v>
      </c>
      <c r="BP42" s="4">
        <v>48.405065336594099</v>
      </c>
      <c r="BQ42" s="4">
        <v>49.181754295255303</v>
      </c>
      <c r="BR42" s="4">
        <v>55.594554934298998</v>
      </c>
      <c r="BS42" s="1"/>
      <c r="BT42" s="4">
        <v>40.193792722625901</v>
      </c>
      <c r="BU42" s="9">
        <v>53.072084629209598</v>
      </c>
      <c r="BV42" s="9">
        <v>48.1794720398142</v>
      </c>
      <c r="BW42" s="9">
        <v>39.880803815149598</v>
      </c>
      <c r="BX42" s="9">
        <v>54.673939247692701</v>
      </c>
      <c r="BY42" s="9">
        <v>52.845025379336199</v>
      </c>
      <c r="BZ42" s="9">
        <v>54.111017698430899</v>
      </c>
      <c r="CA42" s="9">
        <v>50.465235553830901</v>
      </c>
      <c r="CB42" s="9">
        <v>42.663318861718999</v>
      </c>
      <c r="CC42" s="9">
        <v>48.423389976038102</v>
      </c>
      <c r="CD42" s="9">
        <v>31.979404676778501</v>
      </c>
      <c r="CE42" s="9">
        <v>32.072571151683398</v>
      </c>
      <c r="CF42" s="9">
        <v>44.117051323085199</v>
      </c>
      <c r="CG42" s="9">
        <v>67.646542671587795</v>
      </c>
      <c r="CH42" s="9">
        <v>45.819229998452201</v>
      </c>
      <c r="CI42" s="9">
        <v>61.6237647467619</v>
      </c>
      <c r="CJ42" s="9">
        <v>63.5634666436004</v>
      </c>
      <c r="CK42" s="9">
        <v>38.915144067169102</v>
      </c>
      <c r="CL42" s="9">
        <v>40.994792186222298</v>
      </c>
      <c r="CM42" s="9">
        <v>30.154340205078299</v>
      </c>
      <c r="CN42" s="9">
        <v>46.369296463239401</v>
      </c>
    </row>
    <row r="43" spans="1:92" ht="14.25" customHeight="1" x14ac:dyDescent="0.3">
      <c r="A43" s="2" t="s">
        <v>37</v>
      </c>
      <c r="B43" s="1"/>
      <c r="C43" s="1"/>
      <c r="D43" s="2">
        <v>40.3435009848071</v>
      </c>
      <c r="E43" s="2">
        <v>39.550628823617799</v>
      </c>
      <c r="F43" s="2">
        <v>43.271252621694202</v>
      </c>
      <c r="G43" s="2">
        <v>42.303197974636603</v>
      </c>
      <c r="H43" s="2">
        <v>41.4551582372724</v>
      </c>
      <c r="I43" s="2">
        <v>41.829287004712199</v>
      </c>
      <c r="J43" s="2">
        <v>42.360840528053998</v>
      </c>
      <c r="K43" s="2">
        <v>42.382604690443799</v>
      </c>
      <c r="L43" s="2">
        <v>40.6991315718086</v>
      </c>
      <c r="M43" s="2">
        <v>43.435476530717096</v>
      </c>
      <c r="N43" s="2">
        <v>43.767253985126402</v>
      </c>
      <c r="O43" s="2">
        <v>38.924482327046597</v>
      </c>
      <c r="P43" s="2">
        <v>43.891134038832099</v>
      </c>
      <c r="Q43" s="2">
        <v>41.327374766479402</v>
      </c>
      <c r="R43" s="2">
        <v>41.388584810376202</v>
      </c>
      <c r="S43" s="2">
        <v>43.104388859187402</v>
      </c>
      <c r="T43" s="2">
        <v>42.306413071558303</v>
      </c>
      <c r="U43" s="2">
        <v>39.792882446992998</v>
      </c>
      <c r="V43" s="2">
        <v>42.137233216998901</v>
      </c>
      <c r="W43" s="2">
        <v>42.087830598699803</v>
      </c>
      <c r="X43" s="2">
        <v>41.459916103932898</v>
      </c>
      <c r="Y43" s="1"/>
      <c r="Z43" s="1"/>
      <c r="AA43" s="3">
        <v>31.760076984707698</v>
      </c>
      <c r="AB43" s="8">
        <v>32.082527003920497</v>
      </c>
      <c r="AC43" s="4">
        <v>31.982600073758199</v>
      </c>
      <c r="AD43" s="4">
        <v>32.046004152535097</v>
      </c>
      <c r="AE43" s="4">
        <v>32.160454265033401</v>
      </c>
      <c r="AF43" s="4">
        <v>32.184123769609897</v>
      </c>
      <c r="AG43" s="5">
        <f>5.6780198670319^2</f>
        <v>32.239909610408958</v>
      </c>
      <c r="AH43" s="4">
        <v>32.227210663073699</v>
      </c>
      <c r="AI43" s="5">
        <f>5.64332894201179^2</f>
        <v>31.847161547747906</v>
      </c>
      <c r="AJ43" s="4">
        <v>31.859788591667801</v>
      </c>
      <c r="AK43" s="4">
        <v>32.376198071570101</v>
      </c>
      <c r="AL43" s="4">
        <v>32.226923337899898</v>
      </c>
      <c r="AM43" s="4">
        <v>32.158770887995701</v>
      </c>
      <c r="AN43" s="5">
        <f>5.67600002299586^2</f>
        <v>32.216976261048998</v>
      </c>
      <c r="AO43" s="4">
        <v>32.140107492635899</v>
      </c>
      <c r="AP43" s="5">
        <f>5.67772080759169^2</f>
        <v>32.236513568959637</v>
      </c>
      <c r="AQ43" s="4">
        <v>32.269386267618401</v>
      </c>
      <c r="AR43" s="5">
        <f>5.68029560704318^2</f>
        <v>32.265758183394048</v>
      </c>
      <c r="AS43" s="4">
        <v>32.331726452006201</v>
      </c>
      <c r="AT43" s="4">
        <v>32.281180764918602</v>
      </c>
      <c r="AU43" s="4">
        <v>32.333617973797701</v>
      </c>
      <c r="AV43" s="1"/>
      <c r="AW43" s="1"/>
      <c r="AX43" s="4">
        <v>49.767552081113301</v>
      </c>
      <c r="AY43" s="4">
        <v>54.770482136947201</v>
      </c>
      <c r="AZ43" s="4">
        <v>54.442142203421902</v>
      </c>
      <c r="BA43" s="4">
        <v>53.030454956039897</v>
      </c>
      <c r="BB43" s="4">
        <v>59.039533876282803</v>
      </c>
      <c r="BC43" s="4">
        <v>59.911304648932699</v>
      </c>
      <c r="BD43" s="4">
        <v>49.047231794808901</v>
      </c>
      <c r="BE43" s="4">
        <v>57.4946684912981</v>
      </c>
      <c r="BF43" s="4">
        <v>58.546622640801502</v>
      </c>
      <c r="BG43" s="4">
        <v>49.869899664110399</v>
      </c>
      <c r="BH43" s="4">
        <v>58.793388899129198</v>
      </c>
      <c r="BI43" s="4">
        <v>53.067347449754401</v>
      </c>
      <c r="BJ43" s="4">
        <v>48.799464806777301</v>
      </c>
      <c r="BK43" s="4">
        <v>59.036922273198599</v>
      </c>
      <c r="BL43" s="4">
        <v>53.193774238047602</v>
      </c>
      <c r="BM43" s="4">
        <v>55.968563235379399</v>
      </c>
      <c r="BN43" s="4">
        <v>49.396740634675403</v>
      </c>
      <c r="BO43" s="4">
        <v>50.394089312633298</v>
      </c>
      <c r="BP43" s="4">
        <v>52.164036337836201</v>
      </c>
      <c r="BQ43" s="4">
        <v>52.927282765373199</v>
      </c>
      <c r="BR43" s="4">
        <v>59.396878663384598</v>
      </c>
      <c r="BS43" s="1"/>
      <c r="BT43" s="4">
        <v>38.934858191895799</v>
      </c>
      <c r="BU43" s="9">
        <v>53.742176243889297</v>
      </c>
      <c r="BV43" s="9">
        <v>47.816757668690698</v>
      </c>
      <c r="BW43" s="9">
        <v>39.9766622877804</v>
      </c>
      <c r="BX43" s="9">
        <v>51.731366806624102</v>
      </c>
      <c r="BY43" s="9">
        <v>53.764761867905897</v>
      </c>
      <c r="BZ43" s="9">
        <v>56.290324749147999</v>
      </c>
      <c r="CA43" s="9">
        <v>48.600612415681503</v>
      </c>
      <c r="CB43" s="9">
        <v>38.611889498407699</v>
      </c>
      <c r="CC43" s="9">
        <v>48.355047575782002</v>
      </c>
      <c r="CD43" s="9">
        <v>33.593179736329802</v>
      </c>
      <c r="CE43" s="9">
        <v>34.200522374567797</v>
      </c>
      <c r="CF43" s="9">
        <v>44.155322325262702</v>
      </c>
      <c r="CG43" s="9">
        <v>65.505806019875905</v>
      </c>
      <c r="CH43" s="9">
        <v>45.286128473796097</v>
      </c>
      <c r="CI43" s="9">
        <v>59.202305502448198</v>
      </c>
      <c r="CJ43" s="9">
        <v>62.995438334144303</v>
      </c>
      <c r="CK43" s="9">
        <v>37.828907129027201</v>
      </c>
      <c r="CL43" s="9">
        <v>40.690808824841099</v>
      </c>
      <c r="CM43" s="9">
        <v>31.6736994803363</v>
      </c>
      <c r="CN43" s="9">
        <v>44.934832730836497</v>
      </c>
    </row>
    <row r="44" spans="1:92" ht="14.25" customHeight="1" x14ac:dyDescent="0.3">
      <c r="A44" s="2" t="s">
        <v>38</v>
      </c>
      <c r="B44" s="1"/>
      <c r="C44" s="1"/>
      <c r="D44" s="2">
        <v>43.586520952087199</v>
      </c>
      <c r="E44" s="2">
        <v>42.313478314483703</v>
      </c>
      <c r="F44" s="2">
        <v>45.156729372056702</v>
      </c>
      <c r="G44" s="2">
        <v>46.318396250303302</v>
      </c>
      <c r="H44" s="2">
        <v>44.384733840631903</v>
      </c>
      <c r="I44" s="2">
        <v>43.527763188186903</v>
      </c>
      <c r="J44" s="2">
        <v>45.0139800734555</v>
      </c>
      <c r="K44" s="2">
        <v>45.502076442785203</v>
      </c>
      <c r="L44" s="2">
        <v>43.712555580904102</v>
      </c>
      <c r="M44" s="2">
        <v>46.429216522698802</v>
      </c>
      <c r="N44" s="2">
        <v>45.157061969995098</v>
      </c>
      <c r="O44" s="2">
        <v>44.621120505664599</v>
      </c>
      <c r="P44" s="2">
        <v>44.359554449028501</v>
      </c>
      <c r="Q44" s="2">
        <v>44.135938409506203</v>
      </c>
      <c r="R44" s="2">
        <v>46.379604189859101</v>
      </c>
      <c r="S44" s="2">
        <v>46.026409733592601</v>
      </c>
      <c r="T44" s="2">
        <v>45.186790911293997</v>
      </c>
      <c r="U44" s="2">
        <v>44.231584414441798</v>
      </c>
      <c r="V44" s="2">
        <v>44.7372521243988</v>
      </c>
      <c r="W44" s="2">
        <v>43.758094114230303</v>
      </c>
      <c r="X44" s="2">
        <v>43.836469100445399</v>
      </c>
      <c r="Y44" s="1"/>
      <c r="Z44" s="1"/>
      <c r="AA44" s="3">
        <v>35.131240074504397</v>
      </c>
      <c r="AB44" s="8">
        <v>35.454228978792003</v>
      </c>
      <c r="AC44" s="4">
        <v>35.366290625022998</v>
      </c>
      <c r="AD44" s="4">
        <v>35.4277523612678</v>
      </c>
      <c r="AE44" s="4">
        <v>35.576179259412797</v>
      </c>
      <c r="AF44" s="4">
        <v>35.564314363737203</v>
      </c>
      <c r="AG44" s="5">
        <f>5.96772048579884^2</f>
        <v>35.613687796623147</v>
      </c>
      <c r="AH44" s="4">
        <v>35.594530431809901</v>
      </c>
      <c r="AI44" s="5">
        <f>5.93239639188543^2</f>
        <v>35.193326950455265</v>
      </c>
      <c r="AJ44" s="4">
        <v>35.222569244056899</v>
      </c>
      <c r="AK44" s="4">
        <v>35.760866469479801</v>
      </c>
      <c r="AL44" s="4">
        <v>35.591979739984403</v>
      </c>
      <c r="AM44" s="4">
        <v>35.513313234474403</v>
      </c>
      <c r="AN44" s="5">
        <f>5.96850763385469^2</f>
        <v>35.623083375381711</v>
      </c>
      <c r="AO44" s="4">
        <v>35.549970691642798</v>
      </c>
      <c r="AP44" s="5">
        <f>5.96079769114415^2</f>
        <v>35.531109114749434</v>
      </c>
      <c r="AQ44" s="4">
        <v>35.572193262686099</v>
      </c>
      <c r="AR44" s="5">
        <f>5.96255023245513^2</f>
        <v>35.552005274550723</v>
      </c>
      <c r="AS44" s="4">
        <v>35.6272489614975</v>
      </c>
      <c r="AT44" s="4">
        <v>35.567248535781303</v>
      </c>
      <c r="AU44" s="4">
        <v>35.592323785710498</v>
      </c>
      <c r="AV44" s="1"/>
      <c r="AW44" s="1"/>
      <c r="AX44" s="4">
        <v>51.069753949256402</v>
      </c>
      <c r="AY44" s="4">
        <v>56.688005915831802</v>
      </c>
      <c r="AZ44" s="4">
        <v>56.775378800859997</v>
      </c>
      <c r="BA44" s="4">
        <v>55.221599307578202</v>
      </c>
      <c r="BB44" s="4">
        <v>60.429857822379901</v>
      </c>
      <c r="BC44" s="4">
        <v>61.871027516802997</v>
      </c>
      <c r="BD44" s="4">
        <v>50.873704777501999</v>
      </c>
      <c r="BE44" s="4">
        <v>59.695821061710902</v>
      </c>
      <c r="BF44" s="4">
        <v>59.950875700158797</v>
      </c>
      <c r="BG44" s="4">
        <v>51.076182777712603</v>
      </c>
      <c r="BH44" s="4">
        <v>60.222725473737498</v>
      </c>
      <c r="BI44" s="4">
        <v>54.731796360707897</v>
      </c>
      <c r="BJ44" s="4">
        <v>51.144983096092702</v>
      </c>
      <c r="BK44" s="4">
        <v>60.956112511890197</v>
      </c>
      <c r="BL44" s="4">
        <v>55.226425934128898</v>
      </c>
      <c r="BM44" s="4">
        <v>57.837624916139497</v>
      </c>
      <c r="BN44" s="4">
        <v>50.993592658900297</v>
      </c>
      <c r="BO44" s="4">
        <v>52.3815815425762</v>
      </c>
      <c r="BP44" s="4">
        <v>54.163924867363299</v>
      </c>
      <c r="BQ44" s="4">
        <v>54.713272304702102</v>
      </c>
      <c r="BR44" s="4">
        <v>61.637716854797503</v>
      </c>
      <c r="BS44" s="1"/>
      <c r="BT44" s="4">
        <v>41.143769968981204</v>
      </c>
      <c r="BU44" s="9">
        <v>54.556944548279901</v>
      </c>
      <c r="BV44" s="9">
        <v>43.139254964106001</v>
      </c>
      <c r="BW44" s="9">
        <v>39.059607673395902</v>
      </c>
      <c r="BX44" s="9">
        <v>55.170173536026802</v>
      </c>
      <c r="BY44" s="9">
        <v>54.001848860370998</v>
      </c>
      <c r="BZ44" s="9">
        <v>56.283444658920303</v>
      </c>
      <c r="CA44" s="9">
        <v>49.361917704174203</v>
      </c>
      <c r="CB44" s="9">
        <v>38.980077885317698</v>
      </c>
      <c r="CC44" s="9">
        <v>47.959859605620402</v>
      </c>
      <c r="CD44" s="9">
        <v>33.391400752631498</v>
      </c>
      <c r="CE44" s="9">
        <v>32.506561528643402</v>
      </c>
      <c r="CF44" s="9">
        <v>45.293087168646203</v>
      </c>
      <c r="CG44" s="9">
        <v>66.705074983434699</v>
      </c>
      <c r="CH44" s="9">
        <v>46.924034122945201</v>
      </c>
      <c r="CI44" s="9">
        <v>62.847668241652102</v>
      </c>
      <c r="CJ44" s="9">
        <v>62.977315862697097</v>
      </c>
      <c r="CK44" s="9">
        <v>38.323507303332399</v>
      </c>
      <c r="CL44" s="9">
        <v>40.020879546000501</v>
      </c>
      <c r="CM44" s="9">
        <v>33.316598666837699</v>
      </c>
      <c r="CN44" s="9">
        <v>45.798232862541603</v>
      </c>
    </row>
    <row r="45" spans="1:92" ht="14.25" customHeight="1" x14ac:dyDescent="0.3">
      <c r="A45" s="2" t="s">
        <v>39</v>
      </c>
      <c r="B45" s="1"/>
      <c r="C45" s="1"/>
      <c r="D45" s="2">
        <v>46.762422294246299</v>
      </c>
      <c r="E45" s="2">
        <v>43.961842471967202</v>
      </c>
      <c r="F45" s="2">
        <v>48.420353979828</v>
      </c>
      <c r="G45" s="2">
        <v>46.941513607688101</v>
      </c>
      <c r="H45" s="2">
        <v>48.8546960332691</v>
      </c>
      <c r="I45" s="2">
        <v>47.152354605076198</v>
      </c>
      <c r="J45" s="2">
        <v>46.239039973219903</v>
      </c>
      <c r="K45" s="2">
        <v>47.309082412363402</v>
      </c>
      <c r="L45" s="2">
        <v>45.9474054806292</v>
      </c>
      <c r="M45" s="2">
        <v>49.751479097036999</v>
      </c>
      <c r="N45" s="2">
        <v>49.561201723825803</v>
      </c>
      <c r="O45" s="2">
        <v>49.547331073157203</v>
      </c>
      <c r="P45" s="2">
        <v>50.022499018172397</v>
      </c>
      <c r="Q45" s="2">
        <v>50.209835832681399</v>
      </c>
      <c r="R45" s="2">
        <v>49.392758056778902</v>
      </c>
      <c r="S45" s="2">
        <v>49.259334478396603</v>
      </c>
      <c r="T45" s="2">
        <v>48.7757956888126</v>
      </c>
      <c r="U45" s="2">
        <v>48.408232647339503</v>
      </c>
      <c r="V45" s="2">
        <v>48.440181426909902</v>
      </c>
      <c r="W45" s="2">
        <v>48.130620243198003</v>
      </c>
      <c r="X45" s="2">
        <v>47.719938713567103</v>
      </c>
      <c r="Y45" s="1"/>
      <c r="Z45" s="1"/>
      <c r="AA45" s="2">
        <v>38.357582221309698</v>
      </c>
      <c r="AB45" s="8">
        <v>38.723789324522798</v>
      </c>
      <c r="AC45" s="4">
        <v>38.564877021291501</v>
      </c>
      <c r="AD45" s="4">
        <v>38.657503198447202</v>
      </c>
      <c r="AE45" s="4">
        <v>38.740709853795302</v>
      </c>
      <c r="AF45" s="4">
        <v>38.715953655071701</v>
      </c>
      <c r="AG45" s="5">
        <f>6.22576092431585^2</f>
        <v>38.760099086738144</v>
      </c>
      <c r="AH45" s="4">
        <v>38.756136491329102</v>
      </c>
      <c r="AI45" s="5">
        <f>6.19386078068756^2</f>
        <v>38.363911370539512</v>
      </c>
      <c r="AJ45" s="5">
        <v>38.310347936066997</v>
      </c>
      <c r="AK45" s="4">
        <v>38.780041240210501</v>
      </c>
      <c r="AL45" s="4">
        <v>38.784652616109703</v>
      </c>
      <c r="AM45" s="4">
        <v>38.733281666100602</v>
      </c>
      <c r="AN45" s="5">
        <f>6.22540591305741^2</f>
        <v>38.755678782330172</v>
      </c>
      <c r="AO45" s="4">
        <v>38.825350423000998</v>
      </c>
      <c r="AP45" s="5">
        <f>6.23636355292019^2</f>
        <v>38.892230364191342</v>
      </c>
      <c r="AQ45" s="4">
        <v>38.984085595923602</v>
      </c>
      <c r="AR45" s="5">
        <f>6.2500165972194^2</f>
        <v>39.062707465517967</v>
      </c>
      <c r="AS45" s="4">
        <v>39.0962367336734</v>
      </c>
      <c r="AT45" s="4">
        <v>38.992155687645301</v>
      </c>
      <c r="AU45" s="4">
        <v>39.060756950646699</v>
      </c>
      <c r="AV45" s="1"/>
      <c r="AW45" s="1"/>
      <c r="AX45" s="4">
        <v>51.6714307594346</v>
      </c>
      <c r="AY45" s="4">
        <v>58.281490830046501</v>
      </c>
      <c r="AZ45" s="4">
        <v>58.175204996556502</v>
      </c>
      <c r="BA45" s="4">
        <v>56.499599690242299</v>
      </c>
      <c r="BB45" s="4">
        <v>61.032159954499598</v>
      </c>
      <c r="BC45" s="4">
        <v>62.942424326748899</v>
      </c>
      <c r="BD45" s="4">
        <v>52.576381433554097</v>
      </c>
      <c r="BE45" s="4">
        <v>61.527831888841497</v>
      </c>
      <c r="BF45" s="4">
        <v>60.795053575477702</v>
      </c>
      <c r="BG45" s="4">
        <v>52.536319819899198</v>
      </c>
      <c r="BH45" s="4">
        <v>62.818828523084498</v>
      </c>
      <c r="BI45" s="4">
        <v>56.360562540577298</v>
      </c>
      <c r="BJ45" s="4">
        <v>51.823712573580302</v>
      </c>
      <c r="BK45" s="4">
        <v>62.637866509899503</v>
      </c>
      <c r="BL45" s="4">
        <v>56.756419792939496</v>
      </c>
      <c r="BM45" s="4">
        <v>59.122987290533402</v>
      </c>
      <c r="BN45" s="4">
        <v>52.160587337295098</v>
      </c>
      <c r="BO45" s="4">
        <v>53.821469620857798</v>
      </c>
      <c r="BP45" s="4">
        <v>55.5943561848933</v>
      </c>
      <c r="BQ45" s="4">
        <v>55.486538784688904</v>
      </c>
      <c r="BR45" s="4">
        <v>63.074492397588699</v>
      </c>
      <c r="BS45" s="1"/>
      <c r="BT45" s="4">
        <v>46.9278372308952</v>
      </c>
      <c r="BU45" s="9">
        <v>55.338122414392402</v>
      </c>
      <c r="BV45" s="9">
        <v>47.988553412080499</v>
      </c>
      <c r="BW45" s="9">
        <v>42.242539270224</v>
      </c>
      <c r="BX45" s="9">
        <v>57.047053724438797</v>
      </c>
      <c r="BY45" s="9">
        <v>53.063097146483699</v>
      </c>
      <c r="BZ45" s="9">
        <v>57.883696344686399</v>
      </c>
      <c r="CA45" s="9">
        <v>49.272077833659097</v>
      </c>
      <c r="CB45" s="9">
        <v>41.079026795229197</v>
      </c>
      <c r="CC45" s="9">
        <v>48.253314914466102</v>
      </c>
      <c r="CD45" s="9">
        <v>35.418250990908298</v>
      </c>
      <c r="CE45" s="9">
        <v>33.988875507599801</v>
      </c>
      <c r="CF45" s="9">
        <v>47.902222476443796</v>
      </c>
      <c r="CG45" s="9">
        <v>69.506000831421602</v>
      </c>
      <c r="CH45" s="9">
        <v>49.0833484158331</v>
      </c>
      <c r="CI45" s="9">
        <v>63.603156680122297</v>
      </c>
      <c r="CJ45" s="9">
        <v>64.657438930407196</v>
      </c>
      <c r="CK45" s="9">
        <v>40.915559535563297</v>
      </c>
      <c r="CL45" s="9">
        <v>42.7851410586089</v>
      </c>
      <c r="CM45" s="9">
        <v>33.7487509385195</v>
      </c>
      <c r="CN45" s="9">
        <v>46.657448632217601</v>
      </c>
    </row>
    <row r="46" spans="1:92" ht="14.25" customHeight="1" x14ac:dyDescent="0.3">
      <c r="A46" s="2" t="s">
        <v>40</v>
      </c>
      <c r="B46" s="1"/>
      <c r="C46" s="1"/>
      <c r="D46" s="2">
        <v>46.357409340888701</v>
      </c>
      <c r="E46" s="2">
        <v>44.194883292780602</v>
      </c>
      <c r="F46" s="2">
        <v>47.118242552563103</v>
      </c>
      <c r="G46" s="2">
        <v>46.459546394245002</v>
      </c>
      <c r="H46" s="2">
        <v>47.0108139481884</v>
      </c>
      <c r="I46" s="2">
        <v>45.486063941979999</v>
      </c>
      <c r="J46" s="2">
        <v>46.298108938516698</v>
      </c>
      <c r="K46" s="2">
        <v>45.104418308162302</v>
      </c>
      <c r="L46" s="2">
        <v>46.242506491855501</v>
      </c>
      <c r="M46" s="2">
        <v>49.769558257000398</v>
      </c>
      <c r="N46" s="2">
        <v>49.148224622200502</v>
      </c>
      <c r="O46" s="2">
        <v>48.292499194624398</v>
      </c>
      <c r="P46" s="2">
        <v>48.751302762616</v>
      </c>
      <c r="Q46" s="2">
        <v>49.396942117815499</v>
      </c>
      <c r="R46" s="2">
        <v>47.584205700713802</v>
      </c>
      <c r="S46" s="2">
        <v>48.386354564131402</v>
      </c>
      <c r="T46" s="2">
        <v>48.2941393332178</v>
      </c>
      <c r="U46" s="2">
        <v>45.585899283167002</v>
      </c>
      <c r="V46" s="2">
        <v>47.027576868974599</v>
      </c>
      <c r="W46" s="2">
        <v>48.126895274473597</v>
      </c>
      <c r="X46" s="2">
        <v>47.327797489302803</v>
      </c>
      <c r="Y46" s="1"/>
      <c r="Z46" s="1"/>
      <c r="AA46" s="2">
        <v>37.753799400334799</v>
      </c>
      <c r="AB46" s="8">
        <v>38.134715073213997</v>
      </c>
      <c r="AC46" s="4">
        <v>37.967279332758601</v>
      </c>
      <c r="AD46" s="4">
        <v>38.012705738643298</v>
      </c>
      <c r="AE46" s="4">
        <v>38.162634289552301</v>
      </c>
      <c r="AF46" s="4">
        <v>38.016168433124797</v>
      </c>
      <c r="AG46" s="5">
        <f>6.16971916693128^2</f>
        <v>38.065434598799207</v>
      </c>
      <c r="AH46" s="4">
        <v>38.092752533506797</v>
      </c>
      <c r="AI46" s="5">
        <f>6.14050180751687^2</f>
        <v>37.705762448117945</v>
      </c>
      <c r="AJ46" s="5">
        <v>37.678774962868602</v>
      </c>
      <c r="AK46" s="4">
        <v>38.071049569248899</v>
      </c>
      <c r="AL46" s="4">
        <v>38.115782173007503</v>
      </c>
      <c r="AM46" s="4">
        <v>38.165282615344999</v>
      </c>
      <c r="AN46" s="5">
        <f>6.18093574708108^2</f>
        <v>38.203966709544751</v>
      </c>
      <c r="AO46" s="4">
        <v>38.299186485040799</v>
      </c>
      <c r="AP46" s="5">
        <f>6.17841008258327^2</f>
        <v>38.172751148566611</v>
      </c>
      <c r="AQ46" s="4">
        <v>38.389482939980503</v>
      </c>
      <c r="AR46" s="5">
        <f>6.20666853235272^2</f>
        <v>38.522734270497466</v>
      </c>
      <c r="AS46" s="4">
        <v>38.526369444794703</v>
      </c>
      <c r="AT46" s="4">
        <v>38.4040087221018</v>
      </c>
      <c r="AU46" s="4">
        <v>38.493171816632099</v>
      </c>
      <c r="AV46" s="1"/>
      <c r="AW46" s="1"/>
      <c r="AX46" s="4">
        <v>51.7314518592624</v>
      </c>
      <c r="AY46" s="4">
        <v>58.453971355026802</v>
      </c>
      <c r="AZ46" s="4">
        <v>58.682422964469801</v>
      </c>
      <c r="BA46" s="4">
        <v>56.829913443920297</v>
      </c>
      <c r="BB46" s="4">
        <v>61.368436429624602</v>
      </c>
      <c r="BC46" s="4">
        <v>63.148339220524598</v>
      </c>
      <c r="BD46" s="4">
        <v>53.444308303691798</v>
      </c>
      <c r="BE46" s="4">
        <v>61.853112443586198</v>
      </c>
      <c r="BF46" s="4">
        <v>62.668085440573002</v>
      </c>
      <c r="BG46" s="4">
        <v>52.669077411826102</v>
      </c>
      <c r="BH46" s="4">
        <v>62.655881471505097</v>
      </c>
      <c r="BI46" s="4">
        <v>57.152706713068497</v>
      </c>
      <c r="BJ46" s="4">
        <v>52.267493432414902</v>
      </c>
      <c r="BK46" s="4">
        <v>62.527477029864599</v>
      </c>
      <c r="BL46" s="4">
        <v>57.4501886714162</v>
      </c>
      <c r="BM46" s="4">
        <v>59.379342325285002</v>
      </c>
      <c r="BN46" s="4">
        <v>52.127623232123497</v>
      </c>
      <c r="BO46" s="4">
        <v>53.8872629094272</v>
      </c>
      <c r="BP46" s="4">
        <v>56.191228409744298</v>
      </c>
      <c r="BQ46" s="4">
        <v>55.358643791769701</v>
      </c>
      <c r="BR46" s="4">
        <v>62.506612987343097</v>
      </c>
      <c r="BS46" s="1"/>
      <c r="BT46" s="4">
        <v>49.463326140230798</v>
      </c>
      <c r="BU46" s="9">
        <v>55.562111679448101</v>
      </c>
      <c r="BV46" s="9">
        <v>48.761677744190003</v>
      </c>
      <c r="BW46" s="9">
        <v>42.7241627351194</v>
      </c>
      <c r="BX46" s="9">
        <v>56.831263517428603</v>
      </c>
      <c r="BY46" s="9">
        <v>53.236044514040202</v>
      </c>
      <c r="BZ46" s="9">
        <v>55.627510388827702</v>
      </c>
      <c r="CA46" s="9">
        <v>49.276819383127702</v>
      </c>
      <c r="CB46" s="9">
        <v>41.160045757254899</v>
      </c>
      <c r="CC46" s="9">
        <v>49.574511689671802</v>
      </c>
      <c r="CD46" s="9">
        <v>35.350199065609203</v>
      </c>
      <c r="CE46" s="9">
        <v>35.055869501013603</v>
      </c>
      <c r="CF46" s="9">
        <v>46.444330794296597</v>
      </c>
      <c r="CG46" s="9">
        <v>65.836959299426994</v>
      </c>
      <c r="CH46" s="9">
        <v>48.051315957361098</v>
      </c>
      <c r="CI46" s="9">
        <v>62.041293045024901</v>
      </c>
      <c r="CJ46" s="9">
        <v>64.272790631659305</v>
      </c>
      <c r="CK46" s="9">
        <v>39.903195689160697</v>
      </c>
      <c r="CL46" s="9">
        <v>41.236868025247603</v>
      </c>
      <c r="CM46" s="9">
        <v>34.293623058926997</v>
      </c>
      <c r="CN46" s="9">
        <v>45.452750793317499</v>
      </c>
    </row>
    <row r="47" spans="1:92" ht="14.25" customHeight="1" x14ac:dyDescent="0.3">
      <c r="A47" s="2" t="s">
        <v>41</v>
      </c>
      <c r="B47" s="1"/>
      <c r="C47" s="1"/>
      <c r="D47" s="2">
        <v>48.832053583932101</v>
      </c>
      <c r="E47" s="2">
        <v>45.462363395982102</v>
      </c>
      <c r="F47" s="2">
        <v>50.179456610066303</v>
      </c>
      <c r="G47" s="2">
        <v>48.098143006721301</v>
      </c>
      <c r="H47" s="2">
        <v>48.887834990459197</v>
      </c>
      <c r="I47" s="2">
        <v>47.536715392954399</v>
      </c>
      <c r="J47" s="2">
        <v>49.129982798169401</v>
      </c>
      <c r="K47" s="2">
        <v>48.074453594376799</v>
      </c>
      <c r="L47" s="2">
        <v>47.922561199675201</v>
      </c>
      <c r="M47" s="2">
        <v>52.979327318668098</v>
      </c>
      <c r="N47" s="2">
        <v>50.496120356103297</v>
      </c>
      <c r="O47" s="2">
        <v>51.686990649091904</v>
      </c>
      <c r="P47" s="2">
        <v>50.916909527095903</v>
      </c>
      <c r="Q47" s="2">
        <v>52.124005143297403</v>
      </c>
      <c r="R47" s="2">
        <v>51.341377533731901</v>
      </c>
      <c r="S47" s="2">
        <v>52.713125520622597</v>
      </c>
      <c r="T47" s="2">
        <v>51.933736588197199</v>
      </c>
      <c r="U47" s="2">
        <v>51.0906607844204</v>
      </c>
      <c r="V47" s="2">
        <v>50.203361601676498</v>
      </c>
      <c r="W47" s="2">
        <v>50.238709372568898</v>
      </c>
      <c r="X47" s="2">
        <v>49.483885219568798</v>
      </c>
      <c r="Y47" s="1"/>
      <c r="Z47" s="1"/>
      <c r="AA47" s="3">
        <v>39.430754578910999</v>
      </c>
      <c r="AB47" s="8">
        <v>39.835828674968901</v>
      </c>
      <c r="AC47" s="4">
        <v>39.899217775736503</v>
      </c>
      <c r="AD47" s="4">
        <v>39.900745850221703</v>
      </c>
      <c r="AE47" s="4">
        <v>39.982273384960799</v>
      </c>
      <c r="AF47" s="4">
        <v>39.77176070854</v>
      </c>
      <c r="AG47" s="5">
        <f>6.31063436961415^2</f>
        <v>39.824106146955387</v>
      </c>
      <c r="AH47" s="4">
        <v>39.983494653007199</v>
      </c>
      <c r="AI47" s="5">
        <f>6.29211118857251^2</f>
        <v>39.590663209359363</v>
      </c>
      <c r="AJ47" s="4">
        <v>39.507382797127299</v>
      </c>
      <c r="AK47" s="4">
        <v>39.971680743397599</v>
      </c>
      <c r="AL47" s="4">
        <v>40.014670805107201</v>
      </c>
      <c r="AM47" s="4">
        <v>39.864937372844601</v>
      </c>
      <c r="AN47" s="5">
        <f>6.31737212318043^2</f>
        <v>39.909190542737214</v>
      </c>
      <c r="AO47" s="4">
        <v>40.140902716953697</v>
      </c>
      <c r="AP47" s="5">
        <f>6.32195322422043^2</f>
        <v>39.967092569231099</v>
      </c>
      <c r="AQ47" s="4">
        <v>40.225956653675397</v>
      </c>
      <c r="AR47" s="5">
        <f>6.35450109702017^2</f>
        <v>40.379684192030538</v>
      </c>
      <c r="AS47" s="4">
        <v>40.366207489622397</v>
      </c>
      <c r="AT47" s="4">
        <v>40.173975573172001</v>
      </c>
      <c r="AU47" s="4">
        <v>40.245810907226897</v>
      </c>
      <c r="AV47" s="1"/>
      <c r="AW47" s="1"/>
      <c r="AX47" s="4">
        <v>52.7339881901053</v>
      </c>
      <c r="AY47" s="4">
        <v>59.345026260281003</v>
      </c>
      <c r="AZ47" s="4">
        <v>59.282887310084199</v>
      </c>
      <c r="BA47" s="4">
        <v>57.928734855507798</v>
      </c>
      <c r="BB47" s="4">
        <v>62.504328180276403</v>
      </c>
      <c r="BC47" s="4">
        <v>64.802510206247305</v>
      </c>
      <c r="BD47" s="4">
        <v>54.891755376189899</v>
      </c>
      <c r="BE47" s="4">
        <v>62.949301813952601</v>
      </c>
      <c r="BF47" s="4">
        <v>62.585095104669399</v>
      </c>
      <c r="BG47" s="4">
        <v>53.976650462114598</v>
      </c>
      <c r="BH47" s="4">
        <v>64.858787037201793</v>
      </c>
      <c r="BI47" s="4">
        <v>58.743687277751299</v>
      </c>
      <c r="BJ47" s="4">
        <v>53.785469278203898</v>
      </c>
      <c r="BK47" s="4">
        <v>63.971570607061402</v>
      </c>
      <c r="BL47" s="4">
        <v>58.370161244061798</v>
      </c>
      <c r="BM47" s="4">
        <v>60.173811112348098</v>
      </c>
      <c r="BN47" s="4">
        <v>53.259771204530502</v>
      </c>
      <c r="BO47" s="4">
        <v>55.026705561451699</v>
      </c>
      <c r="BP47" s="4">
        <v>57.655169787243899</v>
      </c>
      <c r="BQ47" s="4">
        <v>56.771112854853399</v>
      </c>
      <c r="BR47" s="4">
        <v>63.961459240848001</v>
      </c>
      <c r="BS47" s="1"/>
      <c r="BT47" s="4">
        <v>45.089815771902899</v>
      </c>
      <c r="BU47" s="9">
        <v>54.7543461338593</v>
      </c>
      <c r="BV47" s="9">
        <v>47.7397746137162</v>
      </c>
      <c r="BW47" s="9">
        <v>40.817580960688197</v>
      </c>
      <c r="BX47" s="9">
        <v>55.252879968488301</v>
      </c>
      <c r="BY47" s="9">
        <v>51.249911487139201</v>
      </c>
      <c r="BZ47" s="9">
        <v>56.130597405357598</v>
      </c>
      <c r="CA47" s="9">
        <v>50.293779603953098</v>
      </c>
      <c r="CB47" s="9">
        <v>41.527937851246101</v>
      </c>
      <c r="CC47" s="9">
        <v>50.476595557537102</v>
      </c>
      <c r="CD47" s="9">
        <v>36.637121057233202</v>
      </c>
      <c r="CE47" s="9">
        <v>33.610979975141902</v>
      </c>
      <c r="CF47" s="9">
        <v>46.395461054232896</v>
      </c>
      <c r="CG47" s="9">
        <v>65.324162062284103</v>
      </c>
      <c r="CH47" s="9">
        <v>47.716664768611999</v>
      </c>
      <c r="CI47" s="9">
        <v>61.102649621243998</v>
      </c>
      <c r="CJ47" s="9">
        <v>64.259667710629998</v>
      </c>
      <c r="CK47" s="9">
        <v>39.596612515719002</v>
      </c>
      <c r="CL47" s="9">
        <v>40.489795638612797</v>
      </c>
      <c r="CM47" s="9">
        <v>33.862228994550897</v>
      </c>
      <c r="CN47" s="9">
        <v>47.241156146070097</v>
      </c>
    </row>
    <row r="48" spans="1:92" ht="14.25" customHeight="1" x14ac:dyDescent="0.3">
      <c r="A48" s="2" t="s">
        <v>42</v>
      </c>
      <c r="B48" s="1"/>
      <c r="C48" s="1"/>
      <c r="D48" s="2">
        <v>47.386387499328499</v>
      </c>
      <c r="E48" s="2">
        <v>44.099234684442401</v>
      </c>
      <c r="F48" s="2">
        <v>48.749342924914899</v>
      </c>
      <c r="G48" s="2">
        <v>47.397379173245298</v>
      </c>
      <c r="H48" s="2">
        <v>48.5663399473558</v>
      </c>
      <c r="I48" s="2">
        <v>46.4835084222183</v>
      </c>
      <c r="J48" s="2">
        <v>47.570719365474403</v>
      </c>
      <c r="K48" s="2">
        <v>48.350102899283698</v>
      </c>
      <c r="L48" s="2">
        <v>46.091806613701699</v>
      </c>
      <c r="M48" s="2">
        <v>49.023421063850797</v>
      </c>
      <c r="N48" s="2">
        <v>49.117871631446697</v>
      </c>
      <c r="O48" s="2">
        <v>49.616186017028497</v>
      </c>
      <c r="P48" s="2">
        <v>49.822829768077</v>
      </c>
      <c r="Q48" s="2">
        <v>52.1599956360782</v>
      </c>
      <c r="R48" s="2">
        <v>50.491474795496998</v>
      </c>
      <c r="S48" s="2">
        <v>51.6184736387575</v>
      </c>
      <c r="T48" s="2">
        <v>50.150100745261902</v>
      </c>
      <c r="U48" s="2">
        <v>47.867715145960297</v>
      </c>
      <c r="V48" s="2">
        <v>49.352005368382699</v>
      </c>
      <c r="W48" s="2">
        <v>47.064101604403902</v>
      </c>
      <c r="X48" s="2">
        <v>47.580806302379401</v>
      </c>
      <c r="Y48" s="1"/>
      <c r="Z48" s="1"/>
      <c r="AA48" s="3">
        <v>38.397079229840102</v>
      </c>
      <c r="AB48" s="8">
        <v>38.762791271130098</v>
      </c>
      <c r="AC48" s="4">
        <v>38.805244333313098</v>
      </c>
      <c r="AD48" s="4">
        <v>38.818734302094498</v>
      </c>
      <c r="AE48" s="4">
        <v>38.759519485440102</v>
      </c>
      <c r="AF48" s="4">
        <v>38.819574173881001</v>
      </c>
      <c r="AG48" s="5">
        <f>6.23215504265579^2</f>
        <v>38.839756475699986</v>
      </c>
      <c r="AH48" s="4">
        <v>38.984202129869601</v>
      </c>
      <c r="AI48" s="5">
        <f>6.21262236551833^2</f>
        <v>38.59667665653857</v>
      </c>
      <c r="AJ48" s="4">
        <v>38.601764838087703</v>
      </c>
      <c r="AK48" s="4">
        <v>38.921259510956098</v>
      </c>
      <c r="AL48" s="4">
        <v>38.9403896849972</v>
      </c>
      <c r="AM48" s="4">
        <v>38.754891060317703</v>
      </c>
      <c r="AN48" s="5">
        <f>6.23041385708347^2</f>
        <v>38.818056830537728</v>
      </c>
      <c r="AO48" s="4">
        <v>38.833260439563702</v>
      </c>
      <c r="AP48" s="5">
        <f>6.22670549489211^2</f>
        <v>38.771861320119598</v>
      </c>
      <c r="AQ48" s="4">
        <v>38.920795012462399</v>
      </c>
      <c r="AR48" s="5">
        <f>6.24127826368567^2</f>
        <v>38.953554364755213</v>
      </c>
      <c r="AS48" s="4">
        <v>39.047212146472297</v>
      </c>
      <c r="AT48" s="4">
        <v>38.912776062946499</v>
      </c>
      <c r="AU48" s="4">
        <v>38.989399772347198</v>
      </c>
      <c r="AV48" s="1"/>
      <c r="AW48" s="1"/>
      <c r="AX48" s="4">
        <v>48.171161137453701</v>
      </c>
      <c r="AY48" s="4">
        <v>56.391106935412303</v>
      </c>
      <c r="AZ48" s="4">
        <v>55.738801311333802</v>
      </c>
      <c r="BA48" s="4">
        <v>54.9215597317244</v>
      </c>
      <c r="BB48" s="4">
        <v>59.355087393934198</v>
      </c>
      <c r="BC48" s="4">
        <v>60.982169330966499</v>
      </c>
      <c r="BD48" s="4">
        <v>51.188375970830997</v>
      </c>
      <c r="BE48" s="4">
        <v>58.907098086318101</v>
      </c>
      <c r="BF48" s="4">
        <v>60.858888407048603</v>
      </c>
      <c r="BG48" s="4">
        <v>50.443648807948001</v>
      </c>
      <c r="BH48" s="4">
        <v>65.372321402133906</v>
      </c>
      <c r="BI48" s="4">
        <v>55.416319941696003</v>
      </c>
      <c r="BJ48" s="4">
        <v>50.876001570645002</v>
      </c>
      <c r="BK48" s="4">
        <v>60.946403009728897</v>
      </c>
      <c r="BL48" s="4">
        <v>53.478477503589197</v>
      </c>
      <c r="BM48" s="4">
        <v>55.872127075286897</v>
      </c>
      <c r="BN48" s="4">
        <v>50.325440268596502</v>
      </c>
      <c r="BO48" s="4">
        <v>51.092375513588003</v>
      </c>
      <c r="BP48" s="4">
        <v>53.831553254833501</v>
      </c>
      <c r="BQ48" s="4">
        <v>52.699369191180701</v>
      </c>
      <c r="BR48" s="4">
        <v>60.464796620174802</v>
      </c>
      <c r="BS48" s="1"/>
      <c r="BT48" s="4">
        <v>46.908796535337203</v>
      </c>
      <c r="BU48" s="9">
        <v>56.589854311414797</v>
      </c>
      <c r="BV48" s="9">
        <v>48.199152282381696</v>
      </c>
      <c r="BW48" s="9">
        <v>45.389399785654497</v>
      </c>
      <c r="BX48" s="9">
        <v>60.186047024241198</v>
      </c>
      <c r="BY48" s="9">
        <v>54.332945977943503</v>
      </c>
      <c r="BZ48" s="9">
        <v>57.296804365821998</v>
      </c>
      <c r="CA48" s="9">
        <v>51.196618793799999</v>
      </c>
      <c r="CB48" s="9">
        <v>42.3578627411582</v>
      </c>
      <c r="CC48" s="9">
        <v>52.333936444564799</v>
      </c>
      <c r="CD48" s="9">
        <v>35.5530280862342</v>
      </c>
      <c r="CE48" s="9">
        <v>33.918357430940098</v>
      </c>
      <c r="CF48" s="9">
        <v>48.864705786781101</v>
      </c>
      <c r="CG48" s="9">
        <v>69.891229790742003</v>
      </c>
      <c r="CH48" s="9">
        <v>48.392848537295301</v>
      </c>
      <c r="CI48" s="9">
        <v>63.316070715568003</v>
      </c>
      <c r="CJ48" s="9">
        <v>63.956638404468499</v>
      </c>
      <c r="CK48" s="9">
        <v>40.5874189647907</v>
      </c>
      <c r="CL48" s="9">
        <v>40.519205771086597</v>
      </c>
      <c r="CM48" s="9">
        <v>34.119345308938499</v>
      </c>
      <c r="CN48" s="9">
        <v>48.472205291724599</v>
      </c>
    </row>
    <row r="49" spans="1:92" ht="14.25" customHeight="1" x14ac:dyDescent="0.3">
      <c r="A49" s="2" t="s">
        <v>43</v>
      </c>
      <c r="B49" s="1"/>
      <c r="C49" s="1"/>
      <c r="D49" s="2">
        <v>48.697357343764402</v>
      </c>
      <c r="E49" s="2">
        <v>44.267477110856497</v>
      </c>
      <c r="F49" s="2">
        <v>47.279222435574198</v>
      </c>
      <c r="G49" s="2">
        <v>46.939225556879101</v>
      </c>
      <c r="H49" s="2">
        <v>47.340766194915702</v>
      </c>
      <c r="I49" s="2">
        <v>45.451779998637903</v>
      </c>
      <c r="J49" s="2">
        <v>46.478142213645597</v>
      </c>
      <c r="K49" s="2">
        <v>48.351045646923701</v>
      </c>
      <c r="L49" s="2">
        <v>45.915330923646501</v>
      </c>
      <c r="M49" s="2">
        <v>49.756333416274401</v>
      </c>
      <c r="N49" s="2">
        <v>49.3097118808071</v>
      </c>
      <c r="O49" s="2">
        <v>51.982317406451202</v>
      </c>
      <c r="P49" s="2">
        <v>51.628387067354701</v>
      </c>
      <c r="Q49" s="2">
        <v>50.318899217820601</v>
      </c>
      <c r="R49" s="2">
        <v>50.507634806409001</v>
      </c>
      <c r="S49" s="2">
        <v>50.587142083850701</v>
      </c>
      <c r="T49" s="2">
        <v>52.438477084150101</v>
      </c>
      <c r="U49" s="2">
        <v>47.859856127260301</v>
      </c>
      <c r="V49" s="2">
        <v>49.050983260105397</v>
      </c>
      <c r="W49" s="2">
        <v>49.063338038451498</v>
      </c>
      <c r="X49" s="2">
        <v>48.654729793860596</v>
      </c>
      <c r="Y49" s="1"/>
      <c r="Z49" s="1"/>
      <c r="AA49" s="3">
        <v>38.958017095488103</v>
      </c>
      <c r="AB49" s="8">
        <v>39.270105291405898</v>
      </c>
      <c r="AC49" s="4">
        <v>39.321855570377501</v>
      </c>
      <c r="AD49" s="4">
        <v>39.524447634067798</v>
      </c>
      <c r="AE49" s="4">
        <v>39.372515685008302</v>
      </c>
      <c r="AF49" s="4">
        <v>39.496092432598502</v>
      </c>
      <c r="AG49" s="5">
        <f>6.28733179057242^2</f>
        <v>39.530541044742591</v>
      </c>
      <c r="AH49" s="4">
        <v>39.685369940628199</v>
      </c>
      <c r="AI49" s="5">
        <f>6.26620884942939^2</f>
        <v>39.265373344667196</v>
      </c>
      <c r="AJ49" s="4">
        <v>39.398968916332201</v>
      </c>
      <c r="AK49" s="4">
        <v>39.481439796035801</v>
      </c>
      <c r="AL49" s="4">
        <v>39.471753926197003</v>
      </c>
      <c r="AM49" s="4">
        <v>39.314741382915599</v>
      </c>
      <c r="AN49" s="5">
        <f>6.27885421493769^2</f>
        <v>39.424010252440794</v>
      </c>
      <c r="AO49" s="4">
        <v>39.420152243923098</v>
      </c>
      <c r="AP49" s="5">
        <f>6.27469017553164^2</f>
        <v>39.37173679891329</v>
      </c>
      <c r="AQ49" s="4">
        <v>39.404390434852601</v>
      </c>
      <c r="AR49" s="5">
        <f>6.27936701716364^2</f>
        <v>39.430450136242591</v>
      </c>
      <c r="AS49" s="4">
        <v>39.513814178269598</v>
      </c>
      <c r="AT49" s="4">
        <v>39.4538658781252</v>
      </c>
      <c r="AU49" s="4">
        <v>39.564001649401398</v>
      </c>
      <c r="AV49" s="1"/>
      <c r="AW49" s="1"/>
      <c r="AX49" s="4">
        <v>47.890050391253801</v>
      </c>
      <c r="AY49" s="4">
        <v>56.174525991716401</v>
      </c>
      <c r="AZ49" s="4">
        <v>54.389752184267302</v>
      </c>
      <c r="BA49" s="4">
        <v>55.2723931175641</v>
      </c>
      <c r="BB49" s="4">
        <v>59.1782479208712</v>
      </c>
      <c r="BC49" s="4">
        <v>60.644898947171697</v>
      </c>
      <c r="BD49" s="4">
        <v>50.629118548379601</v>
      </c>
      <c r="BE49" s="4">
        <v>57.9992156108652</v>
      </c>
      <c r="BF49" s="4">
        <v>59.238257205276199</v>
      </c>
      <c r="BG49" s="4">
        <v>50.0503983440803</v>
      </c>
      <c r="BH49" s="4">
        <v>66.815292739816996</v>
      </c>
      <c r="BI49" s="4">
        <v>54.447574352032603</v>
      </c>
      <c r="BJ49" s="4">
        <v>50.2014951515172</v>
      </c>
      <c r="BK49" s="4">
        <v>60.550775383149002</v>
      </c>
      <c r="BL49" s="4">
        <v>52.909419426454299</v>
      </c>
      <c r="BM49" s="4">
        <v>54.811794968505197</v>
      </c>
      <c r="BN49" s="4">
        <v>49.773096184422897</v>
      </c>
      <c r="BO49" s="4">
        <v>50.470624713552098</v>
      </c>
      <c r="BP49" s="4">
        <v>53.152394262526101</v>
      </c>
      <c r="BQ49" s="4">
        <v>52.259213553825901</v>
      </c>
      <c r="BR49" s="4">
        <v>59.903284324864401</v>
      </c>
      <c r="BS49" s="1"/>
      <c r="BT49" s="4">
        <v>45.421818609033302</v>
      </c>
      <c r="BU49" s="9">
        <v>56.575527579734803</v>
      </c>
      <c r="BV49" s="9">
        <v>44.555424857325697</v>
      </c>
      <c r="BW49" s="9">
        <v>45.027876882785201</v>
      </c>
      <c r="BX49" s="9">
        <v>62.281477890648901</v>
      </c>
      <c r="BY49" s="9">
        <v>56.620285369049</v>
      </c>
      <c r="BZ49" s="9">
        <v>59.448265437720103</v>
      </c>
      <c r="CA49" s="9">
        <v>54.588688137644603</v>
      </c>
      <c r="CB49" s="9">
        <v>44.976739859775698</v>
      </c>
      <c r="CC49" s="9">
        <v>55.195943414685502</v>
      </c>
      <c r="CD49" s="9">
        <v>36.275355713705501</v>
      </c>
      <c r="CE49" s="9">
        <v>34.0405772830552</v>
      </c>
      <c r="CF49" s="9">
        <v>50.982925588276302</v>
      </c>
      <c r="CG49" s="9">
        <v>71.145157745502999</v>
      </c>
      <c r="CH49" s="9">
        <v>49.574254597286199</v>
      </c>
      <c r="CI49" s="9">
        <v>65.413804037690795</v>
      </c>
      <c r="CJ49" s="9">
        <v>67.343795571915706</v>
      </c>
      <c r="CK49" s="9">
        <v>43.152743043187499</v>
      </c>
      <c r="CL49" s="9">
        <v>41.239545339071697</v>
      </c>
      <c r="CM49" s="9">
        <v>35.090640184728201</v>
      </c>
      <c r="CN49" s="9">
        <v>49.852253520724297</v>
      </c>
    </row>
    <row r="50" spans="1:92" ht="14.25" customHeight="1" x14ac:dyDescent="0.3">
      <c r="A50" s="2" t="s">
        <v>44</v>
      </c>
      <c r="B50" s="1"/>
      <c r="C50" s="1"/>
      <c r="D50" s="2">
        <v>47.911697454985799</v>
      </c>
      <c r="E50" s="2">
        <v>43.7058802823287</v>
      </c>
      <c r="F50" s="2">
        <v>47.323235890846199</v>
      </c>
      <c r="G50" s="2">
        <v>46.815082665988697</v>
      </c>
      <c r="H50" s="2">
        <v>46.033631781338798</v>
      </c>
      <c r="I50" s="2">
        <v>44.862688155021303</v>
      </c>
      <c r="J50" s="2">
        <v>45.994358601176302</v>
      </c>
      <c r="K50" s="2">
        <v>45.486495512297203</v>
      </c>
      <c r="L50" s="2">
        <v>44.969344709255402</v>
      </c>
      <c r="M50" s="2">
        <v>49.086854494934002</v>
      </c>
      <c r="N50" s="2">
        <v>49.639984303042901</v>
      </c>
      <c r="O50" s="2">
        <v>49.542758709237503</v>
      </c>
      <c r="P50" s="2">
        <v>49.184329071632199</v>
      </c>
      <c r="Q50" s="2">
        <v>49.073217170820698</v>
      </c>
      <c r="R50" s="2">
        <v>50.256944182510303</v>
      </c>
      <c r="S50" s="2">
        <v>48.077974321957797</v>
      </c>
      <c r="T50" s="2">
        <v>50.469176399019901</v>
      </c>
      <c r="U50" s="2">
        <v>46.181097522429397</v>
      </c>
      <c r="V50" s="2">
        <v>46.842799113974102</v>
      </c>
      <c r="W50" s="2">
        <v>47.171044565356397</v>
      </c>
      <c r="X50" s="2">
        <v>47.1845906045736</v>
      </c>
      <c r="Y50" s="1"/>
      <c r="Z50" s="1"/>
      <c r="AA50" s="3">
        <v>37.701530974643703</v>
      </c>
      <c r="AB50" s="8">
        <v>38.035738373580003</v>
      </c>
      <c r="AC50" s="4">
        <v>38.083392561524597</v>
      </c>
      <c r="AD50" s="4">
        <v>38.2789542075041</v>
      </c>
      <c r="AE50" s="4">
        <v>38.005026542330498</v>
      </c>
      <c r="AF50" s="4">
        <v>38.258190817218903</v>
      </c>
      <c r="AG50" s="5">
        <f>6.19144798633058^2</f>
        <v>38.334028167436998</v>
      </c>
      <c r="AH50" s="4">
        <v>38.415746492457103</v>
      </c>
      <c r="AI50" s="5">
        <f>6.16440631220492^2</f>
        <v>37.999905181951867</v>
      </c>
      <c r="AJ50" s="4">
        <v>38.055865503317001</v>
      </c>
      <c r="AK50" s="4">
        <v>38.215323349869301</v>
      </c>
      <c r="AL50" s="4">
        <v>38.087522055028899</v>
      </c>
      <c r="AM50" s="4">
        <v>37.959691272323703</v>
      </c>
      <c r="AN50" s="5">
        <f>6.17632758781688^2</f>
        <v>38.147022472027885</v>
      </c>
      <c r="AO50" s="4">
        <v>38.1264924301774</v>
      </c>
      <c r="AP50" s="5">
        <f>6.16971749389055^2</f>
        <v>38.065413954419093</v>
      </c>
      <c r="AQ50" s="4">
        <v>38.056862449086601</v>
      </c>
      <c r="AR50" s="5">
        <f>6.17192121258376^2</f>
        <v>38.092611454341387</v>
      </c>
      <c r="AS50" s="4">
        <v>38.172579460434399</v>
      </c>
      <c r="AT50" s="4">
        <v>38.1728672265236</v>
      </c>
      <c r="AU50" s="4">
        <v>38.289008999577597</v>
      </c>
      <c r="AV50" s="1"/>
      <c r="AW50" s="1"/>
      <c r="AX50" s="4">
        <v>50.8786317328872</v>
      </c>
      <c r="AY50" s="4">
        <v>57.882120755157601</v>
      </c>
      <c r="AZ50" s="4">
        <v>56.703015371051499</v>
      </c>
      <c r="BA50" s="4">
        <v>58.631838414856503</v>
      </c>
      <c r="BB50" s="4">
        <v>59.876490965683701</v>
      </c>
      <c r="BC50" s="4">
        <v>62.361824254399799</v>
      </c>
      <c r="BD50" s="4">
        <v>51.600698999342796</v>
      </c>
      <c r="BE50" s="4">
        <v>60.035458890724001</v>
      </c>
      <c r="BF50" s="4">
        <v>61.839110924157602</v>
      </c>
      <c r="BG50" s="4">
        <v>51.227677078092803</v>
      </c>
      <c r="BH50" s="4">
        <v>68.096153157588205</v>
      </c>
      <c r="BI50" s="4">
        <v>56.259671816266703</v>
      </c>
      <c r="BJ50" s="4">
        <v>51.7240864148364</v>
      </c>
      <c r="BK50" s="4">
        <v>62.288475666702702</v>
      </c>
      <c r="BL50" s="4">
        <v>54.587053946468302</v>
      </c>
      <c r="BM50" s="4">
        <v>56.593919500876403</v>
      </c>
      <c r="BN50" s="4">
        <v>51.274823072589697</v>
      </c>
      <c r="BO50" s="4">
        <v>52.228408783910901</v>
      </c>
      <c r="BP50" s="4">
        <v>55.325446048583899</v>
      </c>
      <c r="BQ50" s="4">
        <v>54.627914622018601</v>
      </c>
      <c r="BR50" s="4">
        <v>60.829185830339803</v>
      </c>
      <c r="BS50" s="1"/>
      <c r="BT50" s="4">
        <v>44.731203328906297</v>
      </c>
      <c r="BU50" s="9">
        <v>50.7819052312542</v>
      </c>
      <c r="BV50" s="9">
        <v>41.446896270622901</v>
      </c>
      <c r="BW50" s="9">
        <v>40.7256974942797</v>
      </c>
      <c r="BX50" s="9">
        <v>55.140098366410001</v>
      </c>
      <c r="BY50" s="9">
        <v>52.468609839182101</v>
      </c>
      <c r="BZ50" s="9">
        <v>54.054004363179097</v>
      </c>
      <c r="CA50" s="9">
        <v>49.302938763782201</v>
      </c>
      <c r="CB50" s="9">
        <v>38.823514839222597</v>
      </c>
      <c r="CC50" s="9">
        <v>47.648492824324698</v>
      </c>
      <c r="CD50" s="9">
        <v>36.2522506190816</v>
      </c>
      <c r="CE50" s="9">
        <v>35.007917274008399</v>
      </c>
      <c r="CF50" s="9">
        <v>46.929736356873697</v>
      </c>
      <c r="CG50" s="9">
        <v>64.7173806151376</v>
      </c>
      <c r="CH50" s="9">
        <v>44.810999109867403</v>
      </c>
      <c r="CI50" s="9">
        <v>58.1402627932627</v>
      </c>
      <c r="CJ50" s="9">
        <v>65.243083582290893</v>
      </c>
      <c r="CK50" s="9">
        <v>37.688405895250597</v>
      </c>
      <c r="CL50" s="9">
        <v>37.318740664007798</v>
      </c>
      <c r="CM50" s="9">
        <v>33.486648684105901</v>
      </c>
      <c r="CN50" s="9">
        <v>44.360016178212703</v>
      </c>
    </row>
    <row r="51" spans="1:92" ht="14.25" customHeight="1" x14ac:dyDescent="0.3">
      <c r="A51" s="2" t="s">
        <v>45</v>
      </c>
      <c r="B51" s="1"/>
      <c r="C51" s="1"/>
      <c r="D51" s="2">
        <v>49.285802809346599</v>
      </c>
      <c r="E51" s="2">
        <v>44.289930670001901</v>
      </c>
      <c r="F51" s="2">
        <v>46.548578210029802</v>
      </c>
      <c r="G51" s="2">
        <v>47.320328246733403</v>
      </c>
      <c r="H51" s="2">
        <v>47.328301495615896</v>
      </c>
      <c r="I51" s="2">
        <v>46.227764893931102</v>
      </c>
      <c r="J51" s="2">
        <v>46.438588041409297</v>
      </c>
      <c r="K51" s="2">
        <v>46.571501211070398</v>
      </c>
      <c r="L51" s="2">
        <v>47.0913782087258</v>
      </c>
      <c r="M51" s="2">
        <v>48.441093464952999</v>
      </c>
      <c r="N51" s="2">
        <v>50.524455126469398</v>
      </c>
      <c r="O51" s="2">
        <v>49.380507302787699</v>
      </c>
      <c r="P51" s="2">
        <v>48.094775332207803</v>
      </c>
      <c r="Q51" s="2">
        <v>49.343087566974397</v>
      </c>
      <c r="R51" s="2">
        <v>51.399648651461398</v>
      </c>
      <c r="S51" s="2">
        <v>49.139403177375897</v>
      </c>
      <c r="T51" s="2">
        <v>51.462516829647498</v>
      </c>
      <c r="U51" s="2">
        <v>47.197906567711698</v>
      </c>
      <c r="V51" s="2">
        <v>46.752141929942603</v>
      </c>
      <c r="W51" s="2">
        <v>48.712349804378597</v>
      </c>
      <c r="X51" s="2">
        <v>49.757265211653603</v>
      </c>
      <c r="Y51" s="1"/>
      <c r="Z51" s="1"/>
      <c r="AA51" s="3">
        <v>38.3406466256356</v>
      </c>
      <c r="AB51" s="8">
        <v>38.6839332941463</v>
      </c>
      <c r="AC51" s="4">
        <v>38.615428163912199</v>
      </c>
      <c r="AD51" s="4">
        <v>38.709206976319102</v>
      </c>
      <c r="AE51" s="4">
        <v>38.8284523152752</v>
      </c>
      <c r="AF51" s="4">
        <v>38.787120736629802</v>
      </c>
      <c r="AG51" s="5">
        <f>6.23159584457305^2</f>
        <v>38.832786770100107</v>
      </c>
      <c r="AH51" s="4">
        <v>38.885199770142798</v>
      </c>
      <c r="AI51" s="5">
        <f>6.20099628843866^2</f>
        <v>38.452354969230029</v>
      </c>
      <c r="AJ51" s="4">
        <v>38.514580255520301</v>
      </c>
      <c r="AK51" s="4">
        <v>38.904813319393703</v>
      </c>
      <c r="AL51" s="4">
        <v>38.774760384714803</v>
      </c>
      <c r="AM51" s="4">
        <v>38.784744041111203</v>
      </c>
      <c r="AN51" s="5">
        <f>6.24008496324596^2</f>
        <v>38.93866034852833</v>
      </c>
      <c r="AO51" s="4">
        <v>38.9497093524839</v>
      </c>
      <c r="AP51" s="5">
        <f>6.22935437672615^2</f>
        <v>38.804855950837236</v>
      </c>
      <c r="AQ51" s="4">
        <v>38.839520915935097</v>
      </c>
      <c r="AR51" s="5">
        <f>6.23502816124071^2</f>
        <v>38.875576171464715</v>
      </c>
      <c r="AS51" s="4">
        <v>38.967615801627801</v>
      </c>
      <c r="AT51" s="4">
        <v>38.888746590164402</v>
      </c>
      <c r="AU51" s="4">
        <v>39.005253621853001</v>
      </c>
      <c r="AV51" s="1"/>
      <c r="AW51" s="1"/>
      <c r="AX51" s="4">
        <v>52.111112473978999</v>
      </c>
      <c r="AY51" s="4">
        <v>58.713563592481997</v>
      </c>
      <c r="AZ51" s="4">
        <v>58.833428864428697</v>
      </c>
      <c r="BA51" s="4">
        <v>60.411863707461002</v>
      </c>
      <c r="BB51" s="4">
        <v>60.446710044319502</v>
      </c>
      <c r="BC51" s="4">
        <v>63.4687828716864</v>
      </c>
      <c r="BD51" s="4">
        <v>53.066604207010997</v>
      </c>
      <c r="BE51" s="4">
        <v>61.665063895382097</v>
      </c>
      <c r="BF51" s="4">
        <v>62.177146586841303</v>
      </c>
      <c r="BG51" s="4">
        <v>51.763428486606699</v>
      </c>
      <c r="BH51" s="4">
        <v>69.638973417470396</v>
      </c>
      <c r="BI51" s="4">
        <v>57.559562980014803</v>
      </c>
      <c r="BJ51" s="4">
        <v>52.932141591688797</v>
      </c>
      <c r="BK51" s="4">
        <v>63.028277730891702</v>
      </c>
      <c r="BL51" s="4">
        <v>56.688583324499803</v>
      </c>
      <c r="BM51" s="4">
        <v>57.935502507705699</v>
      </c>
      <c r="BN51" s="4">
        <v>52.260327045139398</v>
      </c>
      <c r="BO51" s="4">
        <v>53.955136557843502</v>
      </c>
      <c r="BP51" s="4">
        <v>56.347050530614297</v>
      </c>
      <c r="BQ51" s="4">
        <v>55.533423798383602</v>
      </c>
      <c r="BR51" s="4">
        <v>61.532008914593597</v>
      </c>
      <c r="BS51" s="1"/>
      <c r="BT51" s="4">
        <v>47.314676172053503</v>
      </c>
      <c r="BU51" s="9">
        <v>52.263025991544197</v>
      </c>
      <c r="BV51" s="9">
        <v>40.979203062709999</v>
      </c>
      <c r="BW51" s="9">
        <v>41.312941273529198</v>
      </c>
      <c r="BX51" s="9">
        <v>57.1719838994984</v>
      </c>
      <c r="BY51" s="9">
        <v>50.686614048799797</v>
      </c>
      <c r="BZ51" s="9">
        <v>53.057507674424002</v>
      </c>
      <c r="CA51" s="9">
        <v>49.280238641751197</v>
      </c>
      <c r="CB51" s="9">
        <v>40.559443336298102</v>
      </c>
      <c r="CC51" s="9">
        <v>47.573445111595902</v>
      </c>
      <c r="CD51" s="9">
        <v>37.443751145761603</v>
      </c>
      <c r="CE51" s="9">
        <v>35.736835079975798</v>
      </c>
      <c r="CF51" s="9">
        <v>46.153466717881301</v>
      </c>
      <c r="CG51" s="9">
        <v>66.881183850738793</v>
      </c>
      <c r="CH51" s="9">
        <v>44.9769866238071</v>
      </c>
      <c r="CI51" s="9">
        <v>59.377286619281698</v>
      </c>
      <c r="CJ51" s="9">
        <v>66.420511241132104</v>
      </c>
      <c r="CK51" s="9">
        <v>38.229008773084502</v>
      </c>
      <c r="CL51" s="9">
        <v>38.2623472610967</v>
      </c>
      <c r="CM51" s="9">
        <v>34.675762949323698</v>
      </c>
      <c r="CN51" s="9">
        <v>43.544362289275803</v>
      </c>
    </row>
    <row r="52" spans="1:92" ht="14.25" customHeight="1" x14ac:dyDescent="0.3">
      <c r="A52" s="2" t="s">
        <v>46</v>
      </c>
      <c r="B52" s="1"/>
      <c r="C52" s="1"/>
      <c r="D52" s="2">
        <v>51.183124685299497</v>
      </c>
      <c r="E52" s="2">
        <v>46.511878690885901</v>
      </c>
      <c r="F52" s="2">
        <v>47.637046323383601</v>
      </c>
      <c r="G52" s="2">
        <v>48.141111881909801</v>
      </c>
      <c r="H52" s="2">
        <v>46.964715768881298</v>
      </c>
      <c r="I52" s="2">
        <v>47.888868893221201</v>
      </c>
      <c r="J52" s="2">
        <v>48.1764618093056</v>
      </c>
      <c r="K52" s="2">
        <v>47.1933555817605</v>
      </c>
      <c r="L52" s="2">
        <v>46.184927495577597</v>
      </c>
      <c r="M52" s="2">
        <v>48.635378387972303</v>
      </c>
      <c r="N52" s="2">
        <v>50.8151975849728</v>
      </c>
      <c r="O52" s="2">
        <v>52.104199933959997</v>
      </c>
      <c r="P52" s="2">
        <v>51.641895727004098</v>
      </c>
      <c r="Q52" s="2">
        <v>49.638389240435302</v>
      </c>
      <c r="R52" s="2">
        <v>52.439478606968898</v>
      </c>
      <c r="S52" s="2">
        <v>50.005609644585</v>
      </c>
      <c r="T52" s="2">
        <v>51.3377619427716</v>
      </c>
      <c r="U52" s="2">
        <v>48.437171113889796</v>
      </c>
      <c r="V52" s="2">
        <v>49.052389723786298</v>
      </c>
      <c r="W52" s="2">
        <v>48.868674160737001</v>
      </c>
      <c r="X52" s="2">
        <v>49.597808240199498</v>
      </c>
      <c r="Y52" s="1"/>
      <c r="Z52" s="1"/>
      <c r="AA52" s="2">
        <v>39.775262288601901</v>
      </c>
      <c r="AB52" s="8">
        <v>40.106035310338598</v>
      </c>
      <c r="AC52" s="4">
        <v>39.806926444004901</v>
      </c>
      <c r="AD52" s="4">
        <v>39.816637639147601</v>
      </c>
      <c r="AE52" s="4">
        <v>40.215310272857998</v>
      </c>
      <c r="AF52" s="4">
        <v>40.003649511280898</v>
      </c>
      <c r="AG52" s="5">
        <f>6.32900823229182^2</f>
        <v>40.056345204417632</v>
      </c>
      <c r="AH52" s="4">
        <v>40.071907873656599</v>
      </c>
      <c r="AI52" s="5">
        <f>6.29502693733818^2</f>
        <v>39.62736414181331</v>
      </c>
      <c r="AJ52" s="4">
        <v>39.669583314058499</v>
      </c>
      <c r="AK52" s="4">
        <v>40.220716765456103</v>
      </c>
      <c r="AL52" s="4">
        <v>40.144443513615201</v>
      </c>
      <c r="AM52" s="4">
        <v>40.098941805348701</v>
      </c>
      <c r="AN52" s="5">
        <f>6.34650021305552^2</f>
        <v>40.278064954313756</v>
      </c>
      <c r="AO52" s="4">
        <v>40.457907485363101</v>
      </c>
      <c r="AP52" s="5">
        <f>6.34248759644859^2</f>
        <v>40.227148911104216</v>
      </c>
      <c r="AQ52" s="4">
        <v>40.419350492930398</v>
      </c>
      <c r="AR52" s="5">
        <f>6.36100263071254^2</f>
        <v>40.462354467931853</v>
      </c>
      <c r="AS52" s="4">
        <v>40.496961720768802</v>
      </c>
      <c r="AT52" s="4">
        <v>40.298800835157301</v>
      </c>
      <c r="AU52" s="4">
        <v>40.434331775879301</v>
      </c>
      <c r="AV52" s="1"/>
      <c r="AW52" s="1"/>
      <c r="AX52" s="4">
        <v>51.626367876001801</v>
      </c>
      <c r="AY52" s="4">
        <v>58.625456029961903</v>
      </c>
      <c r="AZ52" s="4">
        <v>59.2837189767301</v>
      </c>
      <c r="BA52" s="4">
        <v>59.695077348708899</v>
      </c>
      <c r="BB52" s="4">
        <v>60.653086137955597</v>
      </c>
      <c r="BC52" s="4">
        <v>61.222418482653502</v>
      </c>
      <c r="BD52" s="4">
        <v>52.7186761059655</v>
      </c>
      <c r="BE52" s="4">
        <v>61.806041661704597</v>
      </c>
      <c r="BF52" s="4">
        <v>61.873922855303</v>
      </c>
      <c r="BG52" s="4">
        <v>51.848781735590698</v>
      </c>
      <c r="BH52" s="4">
        <v>70.883114044068193</v>
      </c>
      <c r="BI52" s="4">
        <v>57.152366537300999</v>
      </c>
      <c r="BJ52" s="4">
        <v>52.4189222335051</v>
      </c>
      <c r="BK52" s="4">
        <v>63.088148145766802</v>
      </c>
      <c r="BL52" s="4">
        <v>56.432870028191097</v>
      </c>
      <c r="BM52" s="4">
        <v>57.5442129966873</v>
      </c>
      <c r="BN52" s="4">
        <v>52.007834990400703</v>
      </c>
      <c r="BO52" s="4">
        <v>53.8117282328691</v>
      </c>
      <c r="BP52" s="4">
        <v>56.269735945043799</v>
      </c>
      <c r="BQ52" s="4">
        <v>55.3047859360681</v>
      </c>
      <c r="BR52" s="4">
        <v>61.256462774319999</v>
      </c>
      <c r="BS52" s="1"/>
      <c r="BT52" s="4">
        <v>49.222070169811403</v>
      </c>
      <c r="BU52" s="9">
        <v>55.138579224723102</v>
      </c>
      <c r="BV52" s="9">
        <v>44.494715760175197</v>
      </c>
      <c r="BW52" s="9">
        <v>45.006998817990201</v>
      </c>
      <c r="BX52" s="9">
        <v>60.527273160177799</v>
      </c>
      <c r="BY52" s="9">
        <v>52.9486815319733</v>
      </c>
      <c r="BZ52" s="9">
        <v>59.4547427830354</v>
      </c>
      <c r="CA52" s="9">
        <v>53.129885962786197</v>
      </c>
      <c r="CB52" s="9">
        <v>46.454062417331301</v>
      </c>
      <c r="CC52" s="9">
        <v>52.890619427174997</v>
      </c>
      <c r="CD52" s="9">
        <v>39.542386219551801</v>
      </c>
      <c r="CE52" s="9">
        <v>36.541707516533499</v>
      </c>
      <c r="CF52" s="9">
        <v>49.0992881207941</v>
      </c>
      <c r="CG52" s="9">
        <v>73.428092926245398</v>
      </c>
      <c r="CH52" s="9">
        <v>50.5868803163386</v>
      </c>
      <c r="CI52" s="9">
        <v>66.970049182519702</v>
      </c>
      <c r="CJ52" s="9">
        <v>67.840808211286998</v>
      </c>
      <c r="CK52" s="9">
        <v>42.631635233385502</v>
      </c>
      <c r="CL52" s="9">
        <v>43.361716186495798</v>
      </c>
      <c r="CM52" s="9">
        <v>38.8772521173426</v>
      </c>
      <c r="CN52" s="9">
        <v>48.998902956254703</v>
      </c>
    </row>
    <row r="53" spans="1:92" ht="14.25" customHeight="1" x14ac:dyDescent="0.3">
      <c r="A53" s="2" t="s">
        <v>47</v>
      </c>
      <c r="B53" s="1"/>
      <c r="C53" s="1"/>
      <c r="D53" s="2">
        <v>50.282383125036603</v>
      </c>
      <c r="E53" s="2">
        <v>46.871312963044502</v>
      </c>
      <c r="F53" s="2">
        <v>48.346449654350003</v>
      </c>
      <c r="G53" s="2">
        <v>49.354557199974103</v>
      </c>
      <c r="H53" s="2">
        <v>48.4644871068706</v>
      </c>
      <c r="I53" s="2">
        <v>46.6309163007246</v>
      </c>
      <c r="J53" s="2">
        <v>47.778370803331498</v>
      </c>
      <c r="K53" s="2">
        <v>47.947627910525597</v>
      </c>
      <c r="L53" s="2">
        <v>46.963997476358799</v>
      </c>
      <c r="M53" s="2">
        <v>48.523312892647702</v>
      </c>
      <c r="N53" s="2">
        <v>50.3776616102679</v>
      </c>
      <c r="O53" s="2">
        <v>50.306650800494502</v>
      </c>
      <c r="P53" s="2">
        <v>50.942909924900803</v>
      </c>
      <c r="Q53" s="2">
        <v>46.587106009050899</v>
      </c>
      <c r="R53" s="2">
        <v>50.707161652521499</v>
      </c>
      <c r="S53" s="2">
        <v>49.148595526011</v>
      </c>
      <c r="T53" s="2">
        <v>50.825033749685801</v>
      </c>
      <c r="U53" s="2">
        <v>48.940755133801503</v>
      </c>
      <c r="V53" s="2">
        <v>49.1316708544935</v>
      </c>
      <c r="W53" s="2">
        <v>48.9031983168409</v>
      </c>
      <c r="X53" s="2">
        <v>48.225392052355197</v>
      </c>
      <c r="Y53" s="1"/>
      <c r="Z53" s="1"/>
      <c r="AA53" s="3">
        <v>39.7092239836145</v>
      </c>
      <c r="AB53" s="8">
        <v>40.053871653257502</v>
      </c>
      <c r="AC53" s="4">
        <v>39.964729047542498</v>
      </c>
      <c r="AD53" s="4">
        <v>40.087367720574697</v>
      </c>
      <c r="AE53" s="4">
        <v>40.187667955256103</v>
      </c>
      <c r="AF53" s="4">
        <v>40.199804937981199</v>
      </c>
      <c r="AG53" s="5">
        <f>6.34620412825326^2</f>
        <v>40.274306837458717</v>
      </c>
      <c r="AH53" s="4">
        <v>40.292121034923099</v>
      </c>
      <c r="AI53" s="5">
        <f>6.30982515440049^2</f>
        <v>39.813893479105161</v>
      </c>
      <c r="AJ53" s="4">
        <v>39.880806034038102</v>
      </c>
      <c r="AK53" s="4">
        <v>40.270903399909599</v>
      </c>
      <c r="AL53" s="4">
        <v>40.222076364605698</v>
      </c>
      <c r="AM53" s="4">
        <v>40.1517372769895</v>
      </c>
      <c r="AN53" s="5">
        <f>6.34479782915186^2</f>
        <v>40.256459492810151</v>
      </c>
      <c r="AO53" s="4">
        <v>40.256408517395798</v>
      </c>
      <c r="AP53" s="5">
        <f>6.33855934192568^2</f>
        <v>40.17733453111331</v>
      </c>
      <c r="AQ53" s="4">
        <v>40.209204144166499</v>
      </c>
      <c r="AR53" s="5">
        <f>6.34192687113122^2</f>
        <v>40.220036438776219</v>
      </c>
      <c r="AS53" s="4">
        <v>40.2714823626645</v>
      </c>
      <c r="AT53" s="4">
        <v>40.165740261870603</v>
      </c>
      <c r="AU53" s="4">
        <v>40.276021229574603</v>
      </c>
      <c r="AV53" s="1"/>
      <c r="AW53" s="1"/>
      <c r="AX53" s="4">
        <v>52.2247067640361</v>
      </c>
      <c r="AY53" s="4">
        <v>59.630774357836202</v>
      </c>
      <c r="AZ53" s="4">
        <v>60.641925002149598</v>
      </c>
      <c r="BA53" s="4">
        <v>63.7800099853525</v>
      </c>
      <c r="BB53" s="4">
        <v>61.206998451181803</v>
      </c>
      <c r="BC53" s="4">
        <v>62.747789108750801</v>
      </c>
      <c r="BD53" s="4">
        <v>54.7081331157192</v>
      </c>
      <c r="BE53" s="4">
        <v>62.389459151428397</v>
      </c>
      <c r="BF53" s="4">
        <v>62.686539958172602</v>
      </c>
      <c r="BG53" s="4">
        <v>53.0648586663172</v>
      </c>
      <c r="BH53" s="4">
        <v>72.557293202018201</v>
      </c>
      <c r="BI53" s="4">
        <v>58.078211366140302</v>
      </c>
      <c r="BJ53" s="4">
        <v>54.056934091489197</v>
      </c>
      <c r="BK53" s="4">
        <v>63.962778264136197</v>
      </c>
      <c r="BL53" s="4">
        <v>57.311296066295697</v>
      </c>
      <c r="BM53" s="4">
        <v>58.537568604042498</v>
      </c>
      <c r="BN53" s="4">
        <v>53.2007037637986</v>
      </c>
      <c r="BO53" s="4">
        <v>54.850279392836399</v>
      </c>
      <c r="BP53" s="4">
        <v>57.116750918205298</v>
      </c>
      <c r="BQ53" s="4">
        <v>56.6778512415409</v>
      </c>
      <c r="BR53" s="4">
        <v>62.728614911606002</v>
      </c>
      <c r="BS53" s="1"/>
      <c r="BT53" s="4">
        <v>51.189302650083299</v>
      </c>
      <c r="BU53" s="9">
        <v>55.449977788312502</v>
      </c>
      <c r="BV53" s="9">
        <v>45.103349367739398</v>
      </c>
      <c r="BW53" s="9">
        <v>43.475542464009898</v>
      </c>
      <c r="BX53" s="9">
        <v>57.300291675616002</v>
      </c>
      <c r="BY53" s="9">
        <v>52.686374463784098</v>
      </c>
      <c r="BZ53" s="9">
        <v>56.847060255785401</v>
      </c>
      <c r="CA53" s="9">
        <v>52.380176349644998</v>
      </c>
      <c r="CB53" s="9">
        <v>42.387084808174102</v>
      </c>
      <c r="CC53" s="9">
        <v>51.615077295849098</v>
      </c>
      <c r="CD53" s="9">
        <v>37.981838146779403</v>
      </c>
      <c r="CE53" s="9">
        <v>36.259911471086397</v>
      </c>
      <c r="CF53" s="9">
        <v>47.362804900955702</v>
      </c>
      <c r="CG53" s="9">
        <v>72.555179688306197</v>
      </c>
      <c r="CH53" s="9">
        <v>48.143467411681399</v>
      </c>
      <c r="CI53" s="9">
        <v>66.513998792359104</v>
      </c>
      <c r="CJ53" s="9">
        <v>66.145449574466895</v>
      </c>
      <c r="CK53" s="9">
        <v>41.5509010634917</v>
      </c>
      <c r="CL53" s="9">
        <v>38.814483493032199</v>
      </c>
      <c r="CM53" s="9">
        <v>36.142136001386902</v>
      </c>
      <c r="CN53" s="9">
        <v>45.034698771600802</v>
      </c>
    </row>
    <row r="54" spans="1:92" ht="14.25" customHeight="1" x14ac:dyDescent="0.3">
      <c r="A54" s="2" t="s">
        <v>48</v>
      </c>
      <c r="B54" s="11"/>
      <c r="C54" s="11"/>
      <c r="D54" s="2">
        <v>1.6756034965767399</v>
      </c>
      <c r="E54" s="2">
        <v>1.70708714242534</v>
      </c>
      <c r="F54" s="2">
        <v>1.6926178299366299</v>
      </c>
      <c r="G54" s="2">
        <v>1.71526947418041</v>
      </c>
      <c r="H54" s="2">
        <v>1.6818289733237199</v>
      </c>
      <c r="I54" s="2">
        <v>1.67723175753638</v>
      </c>
      <c r="J54" s="2">
        <v>1.68992308607265</v>
      </c>
      <c r="K54" s="2">
        <v>1.6787446099589201</v>
      </c>
      <c r="L54" s="2">
        <v>1.65337437746141</v>
      </c>
      <c r="M54" s="2">
        <v>1.6409471702914</v>
      </c>
      <c r="N54" s="2">
        <v>1.65095887593636</v>
      </c>
      <c r="O54" s="2">
        <v>1.6634569522971701</v>
      </c>
      <c r="P54" s="2">
        <v>1.6587390047599</v>
      </c>
      <c r="Q54" s="2">
        <v>1.6842641015020201</v>
      </c>
      <c r="R54" s="2">
        <v>1.6537119007807799</v>
      </c>
      <c r="S54" s="2">
        <v>1.68104790089795</v>
      </c>
      <c r="T54" s="2">
        <v>1.6485802329213799</v>
      </c>
      <c r="U54" s="2">
        <v>1.6820583282255599</v>
      </c>
      <c r="V54" s="2">
        <v>1.65129891786959</v>
      </c>
      <c r="W54" s="2">
        <v>1.65813913568431</v>
      </c>
      <c r="X54" s="2">
        <v>1.6249294594927</v>
      </c>
      <c r="Y54" s="11"/>
      <c r="Z54" s="11"/>
      <c r="AA54" s="2">
        <v>1.5821662607729701</v>
      </c>
      <c r="AB54" s="8">
        <v>1.5825375310116101</v>
      </c>
      <c r="AC54" s="4">
        <v>1.5820000980179001</v>
      </c>
      <c r="AD54" s="4">
        <v>1.5819898712176399</v>
      </c>
      <c r="AE54" s="4">
        <v>1.5819985771834999</v>
      </c>
      <c r="AF54" s="4">
        <v>1.5816573798062801</v>
      </c>
      <c r="AG54" s="5">
        <f>1.2576682740283^2</f>
        <v>1.5817294874973233</v>
      </c>
      <c r="AH54" s="4">
        <v>1.5820825767586599</v>
      </c>
      <c r="AI54" s="5">
        <f>1.25767616939413^2</f>
        <v>1.5817493470618926</v>
      </c>
      <c r="AJ54" s="4">
        <v>1.58218993960987</v>
      </c>
      <c r="AK54" s="4">
        <v>1.58213490662261</v>
      </c>
      <c r="AL54" s="4">
        <v>1.5819719228536799</v>
      </c>
      <c r="AM54" s="4">
        <v>1.5821101862489</v>
      </c>
      <c r="AN54" s="5">
        <f>1.25790107635351^2</f>
        <v>1.5823151178913186</v>
      </c>
      <c r="AO54" s="4">
        <v>1.5825528067496999</v>
      </c>
      <c r="AP54" s="5">
        <f>1.25828065309024^2</f>
        <v>1.5832702019412008</v>
      </c>
      <c r="AQ54" s="4">
        <v>1.5833632255011501</v>
      </c>
      <c r="AR54" s="5">
        <f>1.25833984169253^2</f>
        <v>1.5834191571907814</v>
      </c>
      <c r="AS54" s="4">
        <v>1.58301696116469</v>
      </c>
      <c r="AT54" s="4">
        <v>1.58273988668335</v>
      </c>
      <c r="AU54" s="4">
        <v>1.5827613295874801</v>
      </c>
      <c r="AV54" s="11"/>
      <c r="AW54" s="11"/>
      <c r="AX54" s="4">
        <v>1.5713140476665599</v>
      </c>
      <c r="AY54" s="4">
        <v>1.58533940387498</v>
      </c>
      <c r="AZ54" s="4">
        <v>1.5846037755365701</v>
      </c>
      <c r="BA54" s="4">
        <v>1.5872727477141699</v>
      </c>
      <c r="BB54" s="4">
        <v>1.5720028204710399</v>
      </c>
      <c r="BC54" s="4">
        <v>1.58544342022256</v>
      </c>
      <c r="BD54" s="4">
        <v>1.58194759419096</v>
      </c>
      <c r="BE54" s="4">
        <v>1.5839495171585201</v>
      </c>
      <c r="BF54" s="4">
        <v>1.5690169942527401</v>
      </c>
      <c r="BG54" s="4">
        <v>1.5682488487228901</v>
      </c>
      <c r="BH54" s="4">
        <v>1.6504057291677099</v>
      </c>
      <c r="BI54" s="4">
        <v>1.5741062102029</v>
      </c>
      <c r="BJ54" s="4">
        <v>1.58445126418213</v>
      </c>
      <c r="BK54" s="4">
        <v>1.59635200860726</v>
      </c>
      <c r="BL54" s="4">
        <v>1.56564517605738</v>
      </c>
      <c r="BM54" s="4">
        <v>1.5881419577279901</v>
      </c>
      <c r="BN54" s="4">
        <v>1.5839709874055199</v>
      </c>
      <c r="BO54" s="4">
        <v>1.59200263893882</v>
      </c>
      <c r="BP54" s="4">
        <v>1.58529154030785</v>
      </c>
      <c r="BQ54" s="4">
        <v>1.6118695664949201</v>
      </c>
      <c r="BR54" s="4">
        <v>1.56878793055008</v>
      </c>
      <c r="BS54" s="11"/>
      <c r="BT54" s="4">
        <v>1.58604618897802</v>
      </c>
      <c r="BU54" s="9">
        <v>1.6338294456232501</v>
      </c>
      <c r="BV54" s="9">
        <v>1.5964402585479101</v>
      </c>
      <c r="BW54" s="9">
        <v>1.6012152093748899</v>
      </c>
      <c r="BX54" s="9">
        <v>1.5918449300544</v>
      </c>
      <c r="BY54" s="9">
        <v>1.60193009096556</v>
      </c>
      <c r="BZ54" s="9">
        <v>1.58925849768792</v>
      </c>
      <c r="CA54" s="9">
        <v>1.603480720476</v>
      </c>
      <c r="CB54" s="9">
        <v>1.61795802803703</v>
      </c>
      <c r="CC54" s="9">
        <v>1.59215211128319</v>
      </c>
      <c r="CD54" s="9">
        <v>1.59154283693113</v>
      </c>
      <c r="CE54" s="9">
        <v>1.61410446050101</v>
      </c>
      <c r="CF54" s="9">
        <v>1.62279639149594</v>
      </c>
      <c r="CG54" s="9">
        <v>1.6364353437702801</v>
      </c>
      <c r="CH54" s="9">
        <v>1.62226051475027</v>
      </c>
      <c r="CI54" s="9">
        <v>1.61718842934115</v>
      </c>
      <c r="CJ54" s="9">
        <v>1.6067274512194401</v>
      </c>
      <c r="CK54" s="9">
        <v>1.5847764139717799</v>
      </c>
      <c r="CL54" s="9">
        <v>1.5870048073749099</v>
      </c>
      <c r="CM54" s="9">
        <v>1.5965913508756999</v>
      </c>
      <c r="CN54" s="9">
        <v>1.60036136509268</v>
      </c>
    </row>
    <row r="55" spans="1:92" ht="14.25" customHeight="1" x14ac:dyDescent="0.3">
      <c r="A55" s="2" t="s">
        <v>49</v>
      </c>
      <c r="B55" s="11"/>
      <c r="C55" s="11"/>
      <c r="D55" s="2">
        <v>3.4876757584426001</v>
      </c>
      <c r="E55" s="2">
        <v>3.7159895255642001</v>
      </c>
      <c r="F55" s="2">
        <v>3.62092779684304</v>
      </c>
      <c r="G55" s="2">
        <v>3.59717530150848</v>
      </c>
      <c r="H55" s="2">
        <v>3.5516744428929998</v>
      </c>
      <c r="I55" s="2">
        <v>3.4822452572947298</v>
      </c>
      <c r="J55" s="2">
        <v>3.63055978843142</v>
      </c>
      <c r="K55" s="2">
        <v>3.5308377328053999</v>
      </c>
      <c r="L55" s="2">
        <v>3.6743254872014099</v>
      </c>
      <c r="M55" s="2">
        <v>3.6047328079402798</v>
      </c>
      <c r="N55" s="2">
        <v>3.7095888020101699</v>
      </c>
      <c r="O55" s="2">
        <v>3.5184985097450201</v>
      </c>
      <c r="P55" s="2">
        <v>3.57796122067194</v>
      </c>
      <c r="Q55" s="2">
        <v>3.3948783987939999</v>
      </c>
      <c r="R55" s="2">
        <v>3.5008788214063502</v>
      </c>
      <c r="S55" s="2">
        <v>3.45249071373757</v>
      </c>
      <c r="T55" s="2">
        <v>3.4552022860321898</v>
      </c>
      <c r="U55" s="2">
        <v>3.5091838250604201</v>
      </c>
      <c r="V55" s="2">
        <v>3.4437333549051101</v>
      </c>
      <c r="W55" s="2">
        <v>3.4662223158822201</v>
      </c>
      <c r="X55" s="2">
        <v>3.3936600303683</v>
      </c>
      <c r="Y55" s="11"/>
      <c r="Z55" s="11"/>
      <c r="AA55" s="2">
        <v>3.36056682107768</v>
      </c>
      <c r="AB55" s="8">
        <v>3.3618557525377701</v>
      </c>
      <c r="AC55" s="4">
        <v>3.3604753852853499</v>
      </c>
      <c r="AD55" s="4">
        <v>3.3606159083170599</v>
      </c>
      <c r="AE55" s="4">
        <v>3.3587656086772499</v>
      </c>
      <c r="AF55" s="4">
        <v>3.35826806572013</v>
      </c>
      <c r="AG55" s="5">
        <f>1.8325855104546^2</f>
        <v>3.3583696531281468</v>
      </c>
      <c r="AH55" s="4">
        <v>3.3590208264921402</v>
      </c>
      <c r="AI55" s="5">
        <f>1.83259424469094^2</f>
        <v>3.3584016656743567</v>
      </c>
      <c r="AJ55" s="4">
        <v>3.3568534829546399</v>
      </c>
      <c r="AK55" s="4">
        <v>3.3591457309945598</v>
      </c>
      <c r="AL55" s="4">
        <v>3.3596136901519502</v>
      </c>
      <c r="AM55" s="4">
        <v>3.3590999199821301</v>
      </c>
      <c r="AN55" s="5">
        <f>1.83279514022513^2</f>
        <v>3.3591380260328534</v>
      </c>
      <c r="AO55" s="4">
        <v>3.36215439405112</v>
      </c>
      <c r="AP55" s="5">
        <f>1.83356783124965^2</f>
        <v>3.361970991793545</v>
      </c>
      <c r="AQ55" s="4">
        <v>3.3613567302631302</v>
      </c>
      <c r="AR55" s="5">
        <f>1.83363464073276^2</f>
        <v>3.3622159956951578</v>
      </c>
      <c r="AS55" s="4">
        <v>3.3615283855458999</v>
      </c>
      <c r="AT55" s="4">
        <v>3.3617223326433998</v>
      </c>
      <c r="AU55" s="4">
        <v>3.3609070808194601</v>
      </c>
      <c r="AV55" s="11"/>
      <c r="AW55" s="11"/>
      <c r="AX55" s="4">
        <v>3.3605946433698199</v>
      </c>
      <c r="AY55" s="4">
        <v>3.35281408762518</v>
      </c>
      <c r="AZ55" s="4">
        <v>3.36938461269783</v>
      </c>
      <c r="BA55" s="4">
        <v>3.32350252967343</v>
      </c>
      <c r="BB55" s="4">
        <v>3.3450872131877398</v>
      </c>
      <c r="BC55" s="4">
        <v>3.3950953115589999</v>
      </c>
      <c r="BD55" s="4">
        <v>3.3125754288654798</v>
      </c>
      <c r="BE55" s="4">
        <v>3.3487508964633999</v>
      </c>
      <c r="BF55" s="4">
        <v>3.3062951158826399</v>
      </c>
      <c r="BG55" s="4">
        <v>3.33100394954625</v>
      </c>
      <c r="BH55" s="4">
        <v>3.2917806302908601</v>
      </c>
      <c r="BI55" s="4">
        <v>3.3432725266250598</v>
      </c>
      <c r="BJ55" s="4">
        <v>3.3667991341433101</v>
      </c>
      <c r="BK55" s="4">
        <v>3.3681319978824602</v>
      </c>
      <c r="BL55" s="4">
        <v>3.31961937380995</v>
      </c>
      <c r="BM55" s="4">
        <v>3.3648379846993102</v>
      </c>
      <c r="BN55" s="4">
        <v>3.3640493787882799</v>
      </c>
      <c r="BO55" s="4">
        <v>3.37523446898396</v>
      </c>
      <c r="BP55" s="4">
        <v>3.3518360615140499</v>
      </c>
      <c r="BQ55" s="4">
        <v>3.35280027254877</v>
      </c>
      <c r="BR55" s="4">
        <v>3.31783874046031</v>
      </c>
      <c r="BS55" s="11"/>
      <c r="BT55" s="4">
        <v>3.3794148450799</v>
      </c>
      <c r="BU55" s="9">
        <v>3.3319076122204501</v>
      </c>
      <c r="BV55" s="9">
        <v>3.31891081881481</v>
      </c>
      <c r="BW55" s="9">
        <v>3.3364871269742902</v>
      </c>
      <c r="BX55" s="9">
        <v>3.3292786536786201</v>
      </c>
      <c r="BY55" s="9">
        <v>3.3341679367469799</v>
      </c>
      <c r="BZ55" s="9">
        <v>3.3551127834740999</v>
      </c>
      <c r="CA55" s="9">
        <v>3.3448821321056501</v>
      </c>
      <c r="CB55" s="9">
        <v>3.3605681333768098</v>
      </c>
      <c r="CC55" s="9">
        <v>3.3944356128284801</v>
      </c>
      <c r="CD55" s="9">
        <v>3.4603463434025001</v>
      </c>
      <c r="CE55" s="9">
        <v>3.42596445175238</v>
      </c>
      <c r="CF55" s="9">
        <v>3.43906779776461</v>
      </c>
      <c r="CG55" s="9">
        <v>3.4375000528819899</v>
      </c>
      <c r="CH55" s="9">
        <v>3.4498309840372499</v>
      </c>
      <c r="CI55" s="9">
        <v>3.4289839466329601</v>
      </c>
      <c r="CJ55" s="9">
        <v>3.4995379493996799</v>
      </c>
      <c r="CK55" s="9">
        <v>3.5245055973858399</v>
      </c>
      <c r="CL55" s="9">
        <v>3.5106043951700299</v>
      </c>
      <c r="CM55" s="9">
        <v>3.4929420253513701</v>
      </c>
      <c r="CN55" s="9">
        <v>3.4929998549694798</v>
      </c>
    </row>
    <row r="56" spans="1:92" ht="14.25" customHeight="1" x14ac:dyDescent="0.3">
      <c r="A56" s="2" t="s">
        <v>50</v>
      </c>
      <c r="B56" s="11"/>
      <c r="C56" s="11"/>
      <c r="D56" s="2">
        <v>5.30039002939208</v>
      </c>
      <c r="E56" s="2">
        <v>5.6000270530992102</v>
      </c>
      <c r="F56" s="2">
        <v>5.2194026616214897</v>
      </c>
      <c r="G56" s="2">
        <v>5.3100468348718399</v>
      </c>
      <c r="H56" s="2">
        <v>5.3570466558903496</v>
      </c>
      <c r="I56" s="2">
        <v>5.2383657910948997</v>
      </c>
      <c r="J56" s="2">
        <v>5.2582172914512499</v>
      </c>
      <c r="K56" s="2">
        <v>5.3085163570099798</v>
      </c>
      <c r="L56" s="2">
        <v>5.3305680131050197</v>
      </c>
      <c r="M56" s="2">
        <v>5.3687569761965399</v>
      </c>
      <c r="N56" s="2">
        <v>5.3334526295348796</v>
      </c>
      <c r="O56" s="2">
        <v>5.2916921847167799</v>
      </c>
      <c r="P56" s="2">
        <v>5.3083493637526802</v>
      </c>
      <c r="Q56" s="2">
        <v>5.2763003619706801</v>
      </c>
      <c r="R56" s="2">
        <v>5.3506360197701399</v>
      </c>
      <c r="S56" s="2">
        <v>5.3382506761447104</v>
      </c>
      <c r="T56" s="2">
        <v>5.2432321568743001</v>
      </c>
      <c r="U56" s="2">
        <v>5.3155534039994299</v>
      </c>
      <c r="V56" s="2">
        <v>5.3405237585968104</v>
      </c>
      <c r="W56" s="2">
        <v>5.3390310702651496</v>
      </c>
      <c r="X56" s="2">
        <v>5.2801166868035097</v>
      </c>
      <c r="Y56" s="11"/>
      <c r="Z56" s="11"/>
      <c r="AA56" s="2">
        <v>5.0142753187766003</v>
      </c>
      <c r="AB56" s="8">
        <v>5.0162174201826497</v>
      </c>
      <c r="AC56" s="4">
        <v>5.0136249990724497</v>
      </c>
      <c r="AD56" s="4">
        <v>5.0129068467874296</v>
      </c>
      <c r="AE56" s="4">
        <v>5.0103234643789598</v>
      </c>
      <c r="AF56" s="4">
        <v>5.0105144286908398</v>
      </c>
      <c r="AG56" s="5">
        <f>2.23858410111048^2</f>
        <v>5.0112587777446151</v>
      </c>
      <c r="AH56" s="4">
        <v>5.0125377272479996</v>
      </c>
      <c r="AI56" s="5">
        <f>2.23854353119683^2</f>
        <v>5.0110771410631729</v>
      </c>
      <c r="AJ56" s="4">
        <v>5.0088509059921202</v>
      </c>
      <c r="AK56" s="4">
        <v>5.0128939165239998</v>
      </c>
      <c r="AL56" s="4">
        <v>5.0126144377755297</v>
      </c>
      <c r="AM56" s="4">
        <v>5.0134777826374997</v>
      </c>
      <c r="AN56" s="5">
        <f>2.23892288389623^2</f>
        <v>5.0127756800342116</v>
      </c>
      <c r="AO56" s="4">
        <v>5.01477204736993</v>
      </c>
      <c r="AP56" s="5">
        <f>2.23958210684714^2</f>
        <v>5.0157280133098743</v>
      </c>
      <c r="AQ56" s="4">
        <v>5.0148125529961503</v>
      </c>
      <c r="AR56" s="5">
        <f>2.23917991931479^2</f>
        <v>5.0139267110625898</v>
      </c>
      <c r="AS56" s="4">
        <v>5.0128925353560296</v>
      </c>
      <c r="AT56" s="4">
        <v>5.0157886161676197</v>
      </c>
      <c r="AU56" s="4">
        <v>5.0145195946315999</v>
      </c>
      <c r="AV56" s="11"/>
      <c r="AW56" s="11"/>
      <c r="AX56" s="4">
        <v>5.0642081722957899</v>
      </c>
      <c r="AY56" s="4">
        <v>5.05237654835447</v>
      </c>
      <c r="AZ56" s="4">
        <v>5.1272964963417902</v>
      </c>
      <c r="BA56" s="4">
        <v>5.0204622657711804</v>
      </c>
      <c r="BB56" s="4">
        <v>5.0094942731328302</v>
      </c>
      <c r="BC56" s="4">
        <v>5.0827823697856003</v>
      </c>
      <c r="BD56" s="4">
        <v>4.9504238468868902</v>
      </c>
      <c r="BE56" s="4">
        <v>5.0444483065582801</v>
      </c>
      <c r="BF56" s="4">
        <v>4.9911800817022902</v>
      </c>
      <c r="BG56" s="4">
        <v>4.9847159057314503</v>
      </c>
      <c r="BH56" s="4">
        <v>4.8258920484312702</v>
      </c>
      <c r="BI56" s="4">
        <v>5.0190282716315098</v>
      </c>
      <c r="BJ56" s="4">
        <v>5.0461724224511597</v>
      </c>
      <c r="BK56" s="4">
        <v>5.0257512491649701</v>
      </c>
      <c r="BL56" s="4">
        <v>5.0082167018559396</v>
      </c>
      <c r="BM56" s="4">
        <v>5.02293128699647</v>
      </c>
      <c r="BN56" s="4">
        <v>5.0625795567207303</v>
      </c>
      <c r="BO56" s="4">
        <v>5.0654085395154</v>
      </c>
      <c r="BP56" s="4">
        <v>5.0615863276351902</v>
      </c>
      <c r="BQ56" s="4">
        <v>5.0542968645869504</v>
      </c>
      <c r="BR56" s="4">
        <v>5.01458810118723</v>
      </c>
      <c r="BS56" s="11"/>
      <c r="BT56" s="4">
        <v>5.0167979515468302</v>
      </c>
      <c r="BU56" s="9">
        <v>5.5940538587989499</v>
      </c>
      <c r="BV56" s="9">
        <v>5.40153783729526</v>
      </c>
      <c r="BW56" s="9">
        <v>5.4656011736885999</v>
      </c>
      <c r="BX56" s="9">
        <v>5.4285228984447604</v>
      </c>
      <c r="BY56" s="9">
        <v>5.3865069661979801</v>
      </c>
      <c r="BZ56" s="9">
        <v>5.4618065637278699</v>
      </c>
      <c r="CA56" s="9">
        <v>5.5200780693348896</v>
      </c>
      <c r="CB56" s="9">
        <v>5.4423988632018299</v>
      </c>
      <c r="CC56" s="9">
        <v>5.5582729732471199</v>
      </c>
      <c r="CD56" s="9">
        <v>5.6610383944011398</v>
      </c>
      <c r="CE56" s="9">
        <v>5.4941357871949998</v>
      </c>
      <c r="CF56" s="9">
        <v>5.5588863268430098</v>
      </c>
      <c r="CG56" s="9">
        <v>5.56683214694183</v>
      </c>
      <c r="CH56" s="9">
        <v>5.5068080495571898</v>
      </c>
      <c r="CI56" s="9">
        <v>5.4900343242006198</v>
      </c>
      <c r="CJ56" s="9">
        <v>5.5973845884736697</v>
      </c>
      <c r="CK56" s="9">
        <v>5.6446619174133996</v>
      </c>
      <c r="CL56" s="9">
        <v>5.6582788460691997</v>
      </c>
      <c r="CM56" s="9">
        <v>5.6912903510778703</v>
      </c>
      <c r="CN56" s="9">
        <v>5.6783833898648197</v>
      </c>
    </row>
    <row r="57" spans="1:92" ht="14.25" customHeight="1" x14ac:dyDescent="0.3">
      <c r="A57" s="2" t="s">
        <v>51</v>
      </c>
      <c r="B57" s="11"/>
      <c r="C57" s="11"/>
      <c r="D57" s="2">
        <v>7.4621157408192103</v>
      </c>
      <c r="E57" s="2">
        <v>7.3496747499533299</v>
      </c>
      <c r="F57" s="2">
        <v>7.0854153897207199</v>
      </c>
      <c r="G57" s="2">
        <v>7.0592301398408202</v>
      </c>
      <c r="H57" s="2">
        <v>7.1425697948265299</v>
      </c>
      <c r="I57" s="2">
        <v>7.2181957736530604</v>
      </c>
      <c r="J57" s="2">
        <v>7.12568416869071</v>
      </c>
      <c r="K57" s="2">
        <v>7.2526401950150596</v>
      </c>
      <c r="L57" s="2">
        <v>7.0619017009229301</v>
      </c>
      <c r="M57" s="2">
        <v>7.2133638467247296</v>
      </c>
      <c r="N57" s="2">
        <v>7.2195951417903901</v>
      </c>
      <c r="O57" s="2">
        <v>7.3488248681169699</v>
      </c>
      <c r="P57" s="2">
        <v>7.4595657639510202</v>
      </c>
      <c r="Q57" s="2">
        <v>7.3801365365213698</v>
      </c>
      <c r="R57" s="2">
        <v>7.2752183923418796</v>
      </c>
      <c r="S57" s="2">
        <v>7.2884750473543303</v>
      </c>
      <c r="T57" s="2">
        <v>7.23850557785787</v>
      </c>
      <c r="U57" s="2">
        <v>7.2078492165624697</v>
      </c>
      <c r="V57" s="2">
        <v>7.2801962445301198</v>
      </c>
      <c r="W57" s="2">
        <v>7.2600299063345899</v>
      </c>
      <c r="X57" s="2">
        <v>7.1768931746987699</v>
      </c>
      <c r="Y57" s="11"/>
      <c r="Z57" s="11"/>
      <c r="AA57" s="2">
        <v>6.5998620439193703</v>
      </c>
      <c r="AB57" s="8">
        <v>6.6023514657518598</v>
      </c>
      <c r="AC57" s="4">
        <v>6.5995158416324697</v>
      </c>
      <c r="AD57" s="4">
        <v>6.5992418150778196</v>
      </c>
      <c r="AE57" s="4">
        <v>6.5977705503037303</v>
      </c>
      <c r="AF57" s="4">
        <v>6.59761651039579</v>
      </c>
      <c r="AG57" s="5">
        <f>2.56887627874707^2</f>
        <v>6.5991253355093935</v>
      </c>
      <c r="AH57" s="4">
        <v>6.60002272491234</v>
      </c>
      <c r="AI57" s="5">
        <f>2.569336522758^2</f>
        <v>6.6014901671781701</v>
      </c>
      <c r="AJ57" s="4">
        <v>6.6013116677198402</v>
      </c>
      <c r="AK57" s="4">
        <v>6.5997659280260397</v>
      </c>
      <c r="AL57" s="4">
        <v>6.5985467937998097</v>
      </c>
      <c r="AM57" s="4">
        <v>6.5991283936170904</v>
      </c>
      <c r="AN57" s="5">
        <f>2.56873197563775^2</f>
        <v>6.5983839626638172</v>
      </c>
      <c r="AO57" s="4">
        <v>6.5995033665950702</v>
      </c>
      <c r="AP57" s="5">
        <f>2.56921803230532^2</f>
        <v>6.6008812975228199</v>
      </c>
      <c r="AQ57" s="4">
        <v>6.59909088143106</v>
      </c>
      <c r="AR57" s="5">
        <f>2.56841992235076^2</f>
        <v>6.5967808975282853</v>
      </c>
      <c r="AS57" s="4">
        <v>6.59794283652462</v>
      </c>
      <c r="AT57" s="4">
        <v>6.5995017344967497</v>
      </c>
      <c r="AU57" s="4">
        <v>6.5985359227309104</v>
      </c>
      <c r="AV57" s="11"/>
      <c r="AW57" s="11"/>
      <c r="AX57" s="4">
        <v>6.7207628062797804</v>
      </c>
      <c r="AY57" s="4">
        <v>6.6805358100773304</v>
      </c>
      <c r="AZ57" s="4">
        <v>6.7403347501127397</v>
      </c>
      <c r="BA57" s="4">
        <v>6.6581150277709797</v>
      </c>
      <c r="BB57" s="4">
        <v>6.6136198709444596</v>
      </c>
      <c r="BC57" s="4">
        <v>6.7857134604765204</v>
      </c>
      <c r="BD57" s="4">
        <v>6.6454520418594303</v>
      </c>
      <c r="BE57" s="4">
        <v>6.6568398580221801</v>
      </c>
      <c r="BF57" s="4">
        <v>6.6607212483508098</v>
      </c>
      <c r="BG57" s="4">
        <v>6.6056777548861598</v>
      </c>
      <c r="BH57" s="4">
        <v>6.8061481347207504</v>
      </c>
      <c r="BI57" s="4">
        <v>6.6196692581808598</v>
      </c>
      <c r="BJ57" s="4">
        <v>6.7045021118243797</v>
      </c>
      <c r="BK57" s="4">
        <v>6.6530727131802196</v>
      </c>
      <c r="BL57" s="4">
        <v>6.6683290070830399</v>
      </c>
      <c r="BM57" s="4">
        <v>6.6278150054487002</v>
      </c>
      <c r="BN57" s="4">
        <v>6.7123062020506596</v>
      </c>
      <c r="BO57" s="4">
        <v>6.6831043753273196</v>
      </c>
      <c r="BP57" s="4">
        <v>6.6492756357175802</v>
      </c>
      <c r="BQ57" s="4">
        <v>6.6793190450535098</v>
      </c>
      <c r="BR57" s="4">
        <v>6.6893992135762597</v>
      </c>
      <c r="BS57" s="11"/>
      <c r="BT57" s="4">
        <v>6.7370979387886898</v>
      </c>
      <c r="BU57" s="9">
        <v>7.8295592134900502</v>
      </c>
      <c r="BV57" s="9">
        <v>7.4939849396948297</v>
      </c>
      <c r="BW57" s="9">
        <v>7.6066089134455703</v>
      </c>
      <c r="BX57" s="9">
        <v>7.5388014880869703</v>
      </c>
      <c r="BY57" s="9">
        <v>7.5262303835033997</v>
      </c>
      <c r="BZ57" s="9">
        <v>7.7853428156619797</v>
      </c>
      <c r="CA57" s="9">
        <v>7.8624948855122696</v>
      </c>
      <c r="CB57" s="9">
        <v>7.8781872708599501</v>
      </c>
      <c r="CC57" s="9">
        <v>7.9589763229578798</v>
      </c>
      <c r="CD57" s="9">
        <v>8.3210743680494605</v>
      </c>
      <c r="CE57" s="9">
        <v>8.06673973111584</v>
      </c>
      <c r="CF57" s="9">
        <v>8.2167037596680199</v>
      </c>
      <c r="CG57" s="9">
        <v>8.2671639595155</v>
      </c>
      <c r="CH57" s="9">
        <v>8.2238504905574299</v>
      </c>
      <c r="CI57" s="9">
        <v>8.2233915519820204</v>
      </c>
      <c r="CJ57" s="9">
        <v>8.3999245586457292</v>
      </c>
      <c r="CK57" s="9">
        <v>8.5662885852405601</v>
      </c>
      <c r="CL57" s="9">
        <v>8.5300248564003098</v>
      </c>
      <c r="CM57" s="9">
        <v>8.4364881402196694</v>
      </c>
      <c r="CN57" s="9">
        <v>8.5485983464833399</v>
      </c>
    </row>
    <row r="58" spans="1:92" ht="14.25" customHeight="1" x14ac:dyDescent="0.3">
      <c r="A58" s="2" t="s">
        <v>52</v>
      </c>
      <c r="B58" s="11"/>
      <c r="C58" s="11"/>
      <c r="D58" s="2">
        <v>1.7041854947809301</v>
      </c>
      <c r="E58" s="2">
        <v>1.69166909992548</v>
      </c>
      <c r="F58" s="2">
        <v>1.72019197576357</v>
      </c>
      <c r="G58" s="2">
        <v>1.7398722032464</v>
      </c>
      <c r="H58" s="2">
        <v>1.73009747905041</v>
      </c>
      <c r="I58" s="2">
        <v>1.72891695617218</v>
      </c>
      <c r="J58" s="2">
        <v>1.73190441511503</v>
      </c>
      <c r="K58" s="2">
        <v>1.73217873927705</v>
      </c>
      <c r="L58" s="2">
        <v>1.7292864331321101</v>
      </c>
      <c r="M58" s="2">
        <v>1.7200003845682299</v>
      </c>
      <c r="N58" s="2">
        <v>1.6985879451416499</v>
      </c>
      <c r="O58" s="2">
        <v>1.7392275948332301</v>
      </c>
      <c r="P58" s="2">
        <v>1.7397591073584899</v>
      </c>
      <c r="Q58" s="2">
        <v>1.72149949730964</v>
      </c>
      <c r="R58" s="2">
        <v>1.7027413032390399</v>
      </c>
      <c r="S58" s="2">
        <v>1.75940638532823</v>
      </c>
      <c r="T58" s="2">
        <v>1.7159504074307499</v>
      </c>
      <c r="U58" s="2">
        <v>1.7388827915067999</v>
      </c>
      <c r="V58" s="2">
        <v>1.73658716833148</v>
      </c>
      <c r="W58" s="2">
        <v>1.7491809206448501</v>
      </c>
      <c r="X58" s="2">
        <v>1.7269799449046299</v>
      </c>
      <c r="Y58" s="11"/>
      <c r="Z58" s="11"/>
      <c r="AA58" s="2">
        <v>1.6489879860419701</v>
      </c>
      <c r="AB58" s="8">
        <v>1.64888694708089</v>
      </c>
      <c r="AC58" s="4">
        <v>1.64867440010504</v>
      </c>
      <c r="AD58" s="4">
        <v>1.6489547368511299</v>
      </c>
      <c r="AE58" s="4">
        <v>1.64909830619687</v>
      </c>
      <c r="AF58" s="4">
        <v>1.6489043694472001</v>
      </c>
      <c r="AG58" s="5">
        <f>1.28417489746338^2</f>
        <v>1.6491051672750825</v>
      </c>
      <c r="AH58" s="4">
        <v>1.6493998379899999</v>
      </c>
      <c r="AI58" s="5">
        <f>1.28385951372242^2</f>
        <v>1.6482952509755688</v>
      </c>
      <c r="AJ58" s="4">
        <v>1.6484374594079101</v>
      </c>
      <c r="AK58" s="4">
        <v>1.6490148053287399</v>
      </c>
      <c r="AL58" s="4">
        <v>1.64936032277892</v>
      </c>
      <c r="AM58" s="4">
        <v>1.6489325726941899</v>
      </c>
      <c r="AN58" s="5">
        <f>1.28427645091175^2</f>
        <v>1.6493660023664805</v>
      </c>
      <c r="AO58" s="4">
        <v>1.64915940888906</v>
      </c>
      <c r="AP58" s="5">
        <f>1.2841661207914^2</f>
        <v>1.6490826257884323</v>
      </c>
      <c r="AQ58" s="4">
        <v>1.64900268833022</v>
      </c>
      <c r="AR58" s="5">
        <f>1.28416744438208^2</f>
        <v>1.6490860252108028</v>
      </c>
      <c r="AS58" s="4">
        <v>1.64910488148885</v>
      </c>
      <c r="AT58" s="4">
        <v>1.64921647497496</v>
      </c>
      <c r="AU58" s="4">
        <v>1.64944855085676</v>
      </c>
      <c r="AV58" s="11"/>
      <c r="AW58" s="11"/>
      <c r="AX58" s="4">
        <v>1.66264357477799</v>
      </c>
      <c r="AY58" s="4">
        <v>1.66017335828777</v>
      </c>
      <c r="AZ58" s="4">
        <v>1.6682245930005299</v>
      </c>
      <c r="BA58" s="4">
        <v>1.64915537400478</v>
      </c>
      <c r="BB58" s="4">
        <v>1.6666107303556901</v>
      </c>
      <c r="BC58" s="4">
        <v>1.6629439949170399</v>
      </c>
      <c r="BD58" s="4">
        <v>1.6532740696661801</v>
      </c>
      <c r="BE58" s="4">
        <v>1.6613396469106401</v>
      </c>
      <c r="BF58" s="4">
        <v>1.63553132221762</v>
      </c>
      <c r="BG58" s="4">
        <v>1.64178212407407</v>
      </c>
      <c r="BH58" s="4">
        <v>1.6654893661068799</v>
      </c>
      <c r="BI58" s="4">
        <v>1.63539700404426</v>
      </c>
      <c r="BJ58" s="4">
        <v>1.6526013040755501</v>
      </c>
      <c r="BK58" s="4">
        <v>1.6672529496406601</v>
      </c>
      <c r="BL58" s="4">
        <v>1.64021991000465</v>
      </c>
      <c r="BM58" s="4">
        <v>1.6633605500939701</v>
      </c>
      <c r="BN58" s="4">
        <v>1.6622164319146699</v>
      </c>
      <c r="BO58" s="4">
        <v>1.6559736435439101</v>
      </c>
      <c r="BP58" s="4">
        <v>1.64117046256925</v>
      </c>
      <c r="BQ58" s="4">
        <v>1.6644159984393301</v>
      </c>
      <c r="BR58" s="4">
        <v>1.6386664310828301</v>
      </c>
      <c r="BS58" s="11"/>
      <c r="BT58" s="4">
        <v>1.65305072143982</v>
      </c>
      <c r="BU58" s="9">
        <v>1.6167675423443999</v>
      </c>
      <c r="BV58" s="9">
        <v>1.6353742551616499</v>
      </c>
      <c r="BW58" s="9">
        <v>1.6267695830315601</v>
      </c>
      <c r="BX58" s="9">
        <v>1.61026803507954</v>
      </c>
      <c r="BY58" s="9">
        <v>1.62000737640113</v>
      </c>
      <c r="BZ58" s="9">
        <v>1.61622708787701</v>
      </c>
      <c r="CA58" s="9">
        <v>1.63290208904684</v>
      </c>
      <c r="CB58" s="9">
        <v>1.6202581079684399</v>
      </c>
      <c r="CC58" s="9">
        <v>1.62116774834836</v>
      </c>
      <c r="CD58" s="9">
        <v>1.6243840268666301</v>
      </c>
      <c r="CE58" s="9">
        <v>1.63446643604231</v>
      </c>
      <c r="CF58" s="9">
        <v>1.6248646482123901</v>
      </c>
      <c r="CG58" s="9">
        <v>1.6234205530869501</v>
      </c>
      <c r="CH58" s="9">
        <v>1.6289601974952499</v>
      </c>
      <c r="CI58" s="9">
        <v>1.60829950459078</v>
      </c>
      <c r="CJ58" s="9">
        <v>1.61601980739671</v>
      </c>
      <c r="CK58" s="9">
        <v>1.6275984903145599</v>
      </c>
      <c r="CL58" s="9">
        <v>1.62282355776811</v>
      </c>
      <c r="CM58" s="9">
        <v>1.6581224322229999</v>
      </c>
      <c r="CN58" s="9">
        <v>1.6238339012134999</v>
      </c>
    </row>
    <row r="59" spans="1:92" ht="14.25" customHeight="1" x14ac:dyDescent="0.3">
      <c r="A59" s="2" t="s">
        <v>53</v>
      </c>
      <c r="B59" s="11"/>
      <c r="C59" s="11"/>
      <c r="D59" s="2">
        <v>3.5636587212932702</v>
      </c>
      <c r="E59" s="2">
        <v>3.61227544711583</v>
      </c>
      <c r="F59" s="2">
        <v>3.5148482190027699</v>
      </c>
      <c r="G59" s="2">
        <v>3.59882658126583</v>
      </c>
      <c r="H59" s="2">
        <v>3.58607743763051</v>
      </c>
      <c r="I59" s="2">
        <v>3.55354573733094</v>
      </c>
      <c r="J59" s="2">
        <v>3.5830021446604099</v>
      </c>
      <c r="K59" s="2">
        <v>3.5593392947338098</v>
      </c>
      <c r="L59" s="2">
        <v>3.5286256756360399</v>
      </c>
      <c r="M59" s="2">
        <v>3.6423695644024701</v>
      </c>
      <c r="N59" s="2">
        <v>3.5997074113628398</v>
      </c>
      <c r="O59" s="2">
        <v>3.5990709485174799</v>
      </c>
      <c r="P59" s="2">
        <v>3.6047291340352099</v>
      </c>
      <c r="Q59" s="2">
        <v>3.4997216484285598</v>
      </c>
      <c r="R59" s="2">
        <v>3.5175242333174301</v>
      </c>
      <c r="S59" s="2">
        <v>3.56860749550109</v>
      </c>
      <c r="T59" s="2">
        <v>3.5543981216064799</v>
      </c>
      <c r="U59" s="2">
        <v>3.5075671215748598</v>
      </c>
      <c r="V59" s="2">
        <v>3.5644549377552299</v>
      </c>
      <c r="W59" s="2">
        <v>3.5967646348049498</v>
      </c>
      <c r="X59" s="2">
        <v>3.55935113998741</v>
      </c>
      <c r="Y59" s="11"/>
      <c r="Z59" s="11"/>
      <c r="AA59" s="2">
        <v>3.3122042957444102</v>
      </c>
      <c r="AB59" s="8">
        <v>3.3133141122507701</v>
      </c>
      <c r="AC59" s="4">
        <v>3.3138664985585402</v>
      </c>
      <c r="AD59" s="4">
        <v>3.31422591574339</v>
      </c>
      <c r="AE59" s="4">
        <v>3.3135224820627802</v>
      </c>
      <c r="AF59" s="4">
        <v>3.3126880513296602</v>
      </c>
      <c r="AG59" s="5">
        <f>1.82019793606498^2</f>
        <v>3.3131205264552133</v>
      </c>
      <c r="AH59" s="4">
        <v>3.3144223459342599</v>
      </c>
      <c r="AI59" s="5">
        <f>1.82049600335756^2</f>
        <v>3.3142056982408485</v>
      </c>
      <c r="AJ59" s="4">
        <v>3.3125633439500799</v>
      </c>
      <c r="AK59" s="4">
        <v>3.3108398641010002</v>
      </c>
      <c r="AL59" s="4">
        <v>3.3142385638682699</v>
      </c>
      <c r="AM59" s="4">
        <v>3.3141866462930198</v>
      </c>
      <c r="AN59" s="5">
        <f>1.82058211144353^2</f>
        <v>3.3145192245081825</v>
      </c>
      <c r="AO59" s="4">
        <v>3.3158485322950502</v>
      </c>
      <c r="AP59" s="5">
        <f>1.82091353142596^2</f>
        <v>3.3157260889301603</v>
      </c>
      <c r="AQ59" s="4">
        <v>3.3179400964375798</v>
      </c>
      <c r="AR59" s="5">
        <f>1.82203628968426^2</f>
        <v>3.3198162409263841</v>
      </c>
      <c r="AS59" s="4">
        <v>3.32003041966072</v>
      </c>
      <c r="AT59" s="4">
        <v>3.3193964029362202</v>
      </c>
      <c r="AU59" s="4">
        <v>3.3210150846231001</v>
      </c>
      <c r="AV59" s="11"/>
      <c r="AW59" s="11"/>
      <c r="AX59" s="4">
        <v>3.3770347177566999</v>
      </c>
      <c r="AY59" s="4">
        <v>3.3123434294269298</v>
      </c>
      <c r="AZ59" s="4">
        <v>3.3656962749810702</v>
      </c>
      <c r="BA59" s="4">
        <v>3.3197573721200602</v>
      </c>
      <c r="BB59" s="4">
        <v>3.3420339287737302</v>
      </c>
      <c r="BC59" s="4">
        <v>3.3818529110361801</v>
      </c>
      <c r="BD59" s="4">
        <v>3.2793287864067899</v>
      </c>
      <c r="BE59" s="4">
        <v>3.3273756759861799</v>
      </c>
      <c r="BF59" s="4">
        <v>3.2988922867626602</v>
      </c>
      <c r="BG59" s="4">
        <v>3.2908415404193501</v>
      </c>
      <c r="BH59" s="4">
        <v>3.2952240170316802</v>
      </c>
      <c r="BI59" s="4">
        <v>3.3013389702007201</v>
      </c>
      <c r="BJ59" s="4">
        <v>3.3167515262441301</v>
      </c>
      <c r="BK59" s="4">
        <v>3.3604974801762699</v>
      </c>
      <c r="BL59" s="4">
        <v>3.31755775294002</v>
      </c>
      <c r="BM59" s="4">
        <v>3.3436839610218101</v>
      </c>
      <c r="BN59" s="4">
        <v>3.3599564145383201</v>
      </c>
      <c r="BO59" s="4">
        <v>3.3267437958956698</v>
      </c>
      <c r="BP59" s="4">
        <v>3.34224179237787</v>
      </c>
      <c r="BQ59" s="5">
        <v>3.2770810025052599</v>
      </c>
      <c r="BR59" s="4">
        <v>3.2887990718507401</v>
      </c>
      <c r="BS59" s="11"/>
      <c r="BT59" s="4">
        <v>3.3239626997221201</v>
      </c>
      <c r="BU59" s="9">
        <v>3.2782875905039499</v>
      </c>
      <c r="BV59" s="9">
        <v>3.28572235800603</v>
      </c>
      <c r="BW59" s="9">
        <v>3.2729945097297399</v>
      </c>
      <c r="BX59" s="9">
        <v>3.2708581724665802</v>
      </c>
      <c r="BY59" s="9">
        <v>3.29295359908535</v>
      </c>
      <c r="BZ59" s="9">
        <v>3.275839522959</v>
      </c>
      <c r="CA59" s="9">
        <v>3.3142676735479699</v>
      </c>
      <c r="CB59" s="9">
        <v>3.27938546796429</v>
      </c>
      <c r="CC59" s="9">
        <v>3.2667449338040302</v>
      </c>
      <c r="CD59" s="9">
        <v>3.2857035253283602</v>
      </c>
      <c r="CE59" s="9">
        <v>3.2944719447829298</v>
      </c>
      <c r="CF59" s="9">
        <v>3.2673288733921102</v>
      </c>
      <c r="CG59" s="9">
        <v>3.2603181896253002</v>
      </c>
      <c r="CH59" s="9">
        <v>3.2706563277611802</v>
      </c>
      <c r="CI59" s="9">
        <v>3.2663368568186799</v>
      </c>
      <c r="CJ59" s="9">
        <v>3.2722885032923599</v>
      </c>
      <c r="CK59" s="9">
        <v>3.26505044421405</v>
      </c>
      <c r="CL59" s="9">
        <v>3.27067166532678</v>
      </c>
      <c r="CM59" s="9">
        <v>3.2859854455445401</v>
      </c>
      <c r="CN59" s="9">
        <v>3.26337705161859</v>
      </c>
    </row>
    <row r="60" spans="1:92" ht="14.25" customHeight="1" x14ac:dyDescent="0.3">
      <c r="A60" s="2" t="s">
        <v>54</v>
      </c>
      <c r="B60" s="11"/>
      <c r="C60" s="11"/>
      <c r="D60" s="2">
        <v>5.3480909883607204</v>
      </c>
      <c r="E60" s="2">
        <v>5.3833163546452099</v>
      </c>
      <c r="F60" s="2">
        <v>5.3162288064320897</v>
      </c>
      <c r="G60" s="2">
        <v>5.28236973363662</v>
      </c>
      <c r="H60" s="2">
        <v>5.2942194930160396</v>
      </c>
      <c r="I60" s="2">
        <v>5.3239363864708897</v>
      </c>
      <c r="J60" s="2">
        <v>5.27898565465693</v>
      </c>
      <c r="K60" s="2">
        <v>5.2274401297528001</v>
      </c>
      <c r="L60" s="2">
        <v>5.20938674425987</v>
      </c>
      <c r="M60" s="2">
        <v>5.2628410634943004</v>
      </c>
      <c r="N60" s="2">
        <v>5.2240930008593303</v>
      </c>
      <c r="O60" s="2">
        <v>5.3261029331714003</v>
      </c>
      <c r="P60" s="2">
        <v>5.3621565658819499</v>
      </c>
      <c r="Q60" s="2">
        <v>5.3540703964169802</v>
      </c>
      <c r="R60" s="2">
        <v>5.4628489500546902</v>
      </c>
      <c r="S60" s="2">
        <v>5.4223711102956598</v>
      </c>
      <c r="T60" s="2">
        <v>5.4581814622407201</v>
      </c>
      <c r="U60" s="2">
        <v>5.3082948908642704</v>
      </c>
      <c r="V60" s="2">
        <v>5.3331437896448604</v>
      </c>
      <c r="W60" s="2">
        <v>5.45367633243489</v>
      </c>
      <c r="X60" s="2">
        <v>5.3289058989035896</v>
      </c>
      <c r="Y60" s="11"/>
      <c r="Z60" s="11"/>
      <c r="AA60" s="2">
        <v>4.9707517589639396</v>
      </c>
      <c r="AB60" s="8">
        <v>4.9730662823526703</v>
      </c>
      <c r="AC60" s="4">
        <v>4.9731720303266203</v>
      </c>
      <c r="AD60" s="4">
        <v>4.97290700173932</v>
      </c>
      <c r="AE60" s="4">
        <v>4.9729074251275502</v>
      </c>
      <c r="AF60" s="4">
        <v>4.9703196689147697</v>
      </c>
      <c r="AG60" s="5">
        <f>2.2295408522469^2</f>
        <v>4.9708524118378321</v>
      </c>
      <c r="AH60" s="4">
        <v>4.9725125177681697</v>
      </c>
      <c r="AI60" s="5">
        <f>2.22975702908695^2</f>
        <v>4.9718164087626615</v>
      </c>
      <c r="AJ60" s="4">
        <v>4.9681456537776203</v>
      </c>
      <c r="AK60" s="4">
        <v>4.97016853075763</v>
      </c>
      <c r="AL60" s="4">
        <v>4.97391895798643</v>
      </c>
      <c r="AM60" s="4">
        <v>4.9695254277634699</v>
      </c>
      <c r="AN60" s="5">
        <f>2.22930415695876^2</f>
        <v>4.9697970242336087</v>
      </c>
      <c r="AO60" s="4">
        <v>4.9737383187818596</v>
      </c>
      <c r="AP60" s="5">
        <f>2.23008776615224^2</f>
        <v>4.9732914447418883</v>
      </c>
      <c r="AQ60" s="4">
        <v>4.9789007393792799</v>
      </c>
      <c r="AR60" s="5">
        <f>2.2316987682221^2</f>
        <v>4.980479392084038</v>
      </c>
      <c r="AS60" s="4">
        <v>4.97898667539254</v>
      </c>
      <c r="AT60" s="4">
        <v>4.97743219232584</v>
      </c>
      <c r="AU60" s="4">
        <v>4.97604688430562</v>
      </c>
      <c r="AV60" s="11"/>
      <c r="AW60" s="11"/>
      <c r="AX60" s="4">
        <v>5.0301415871828503</v>
      </c>
      <c r="AY60" s="4">
        <v>4.9545233760223697</v>
      </c>
      <c r="AZ60" s="4">
        <v>5.0676088338239698</v>
      </c>
      <c r="BA60" s="4">
        <v>5.02931254617127</v>
      </c>
      <c r="BB60" s="4">
        <v>4.9501213404128697</v>
      </c>
      <c r="BC60" s="4">
        <v>5.0789903164205601</v>
      </c>
      <c r="BD60" s="4">
        <v>4.8665056786712304</v>
      </c>
      <c r="BE60" s="4">
        <v>4.97991497071565</v>
      </c>
      <c r="BF60" s="4">
        <v>4.9364117249378703</v>
      </c>
      <c r="BG60" s="4">
        <v>5.0022777102152904</v>
      </c>
      <c r="BH60" s="4">
        <v>4.93692339595282</v>
      </c>
      <c r="BI60" s="4">
        <v>4.9732653159665601</v>
      </c>
      <c r="BJ60" s="4">
        <v>4.9932108746088701</v>
      </c>
      <c r="BK60" s="4">
        <v>4.9812664734583301</v>
      </c>
      <c r="BL60" s="4">
        <v>4.9628380221663004</v>
      </c>
      <c r="BM60" s="4">
        <v>4.9971322147636403</v>
      </c>
      <c r="BN60" s="4">
        <v>5.0025373362605796</v>
      </c>
      <c r="BO60" s="4">
        <v>4.9941035244037097</v>
      </c>
      <c r="BP60" s="4">
        <v>5.0219946314812898</v>
      </c>
      <c r="BQ60" s="4">
        <v>4.9294499607985101</v>
      </c>
      <c r="BR60" s="4">
        <v>4.9511663934724499</v>
      </c>
      <c r="BS60" s="11"/>
      <c r="BT60" s="5">
        <v>4.8299226698771198</v>
      </c>
      <c r="BU60" s="9">
        <v>5.01464336876953</v>
      </c>
      <c r="BV60" s="9">
        <v>5.0153152129829497</v>
      </c>
      <c r="BW60" s="9">
        <v>5.00205900747613</v>
      </c>
      <c r="BX60" s="9">
        <v>4.9971662068832901</v>
      </c>
      <c r="BY60" s="9">
        <v>5.0150658654318896</v>
      </c>
      <c r="BZ60" s="9">
        <v>4.9806867529972996</v>
      </c>
      <c r="CA60" s="9">
        <v>5.0100050074477798</v>
      </c>
      <c r="CB60" s="9">
        <v>4.9964893462406597</v>
      </c>
      <c r="CC60" s="9">
        <v>4.9943226674833001</v>
      </c>
      <c r="CD60" s="9">
        <v>5.0011448536977596</v>
      </c>
      <c r="CE60" s="9">
        <v>5.0318634676860601</v>
      </c>
      <c r="CF60" s="9">
        <v>5.0527330156038701</v>
      </c>
      <c r="CG60" s="9">
        <v>5.01283858245126</v>
      </c>
      <c r="CH60" s="9">
        <v>5.0196238415577801</v>
      </c>
      <c r="CI60" s="9">
        <v>4.9833903575234899</v>
      </c>
      <c r="CJ60" s="9">
        <v>5.0051543813909296</v>
      </c>
      <c r="CK60" s="9">
        <v>5.00908588105065</v>
      </c>
      <c r="CL60" s="9">
        <v>4.9851472377271202</v>
      </c>
      <c r="CM60" s="9">
        <v>5.0284506559513096</v>
      </c>
      <c r="CN60" s="9">
        <v>4.9514436263835702</v>
      </c>
    </row>
    <row r="61" spans="1:92" ht="14.25" customHeight="1" x14ac:dyDescent="0.3">
      <c r="A61" s="2" t="s">
        <v>55</v>
      </c>
      <c r="B61" s="11"/>
      <c r="C61" s="11"/>
      <c r="D61" s="2">
        <v>7.1389920263781796</v>
      </c>
      <c r="E61" s="2">
        <v>7.2875042512604402</v>
      </c>
      <c r="F61" s="6">
        <v>7.1337079820194802</v>
      </c>
      <c r="G61" s="2">
        <v>7.0086937283457802</v>
      </c>
      <c r="H61" s="2">
        <v>6.9036145760841299</v>
      </c>
      <c r="I61" s="2">
        <v>7.0152199698464397</v>
      </c>
      <c r="J61" s="2">
        <v>7.1488989922815698</v>
      </c>
      <c r="K61" s="2">
        <v>7.2492474425824502</v>
      </c>
      <c r="L61" s="2">
        <v>7.1086503026413101</v>
      </c>
      <c r="M61" s="2">
        <v>6.9882771987520096</v>
      </c>
      <c r="N61" s="2">
        <v>6.9862601364615804</v>
      </c>
      <c r="O61" s="2">
        <v>6.9792139507700197</v>
      </c>
      <c r="P61" s="2">
        <v>7.0876985758775399</v>
      </c>
      <c r="Q61" s="2">
        <v>7.0081039865065096</v>
      </c>
      <c r="R61" s="2">
        <v>7.3054326325563101</v>
      </c>
      <c r="S61" s="2">
        <v>7.1239129355898099</v>
      </c>
      <c r="T61" s="2">
        <v>7.1116913215270401</v>
      </c>
      <c r="U61" s="2">
        <v>6.9739392153235897</v>
      </c>
      <c r="V61" s="2">
        <v>7.1402326609241902</v>
      </c>
      <c r="W61" s="2">
        <v>7.0679679288248796</v>
      </c>
      <c r="X61" s="2">
        <v>7.0245688748225099</v>
      </c>
      <c r="Y61" s="11"/>
      <c r="Z61" s="11"/>
      <c r="AA61" s="2">
        <v>6.4453442937716101</v>
      </c>
      <c r="AB61" s="8">
        <v>6.44631084947203</v>
      </c>
      <c r="AC61" s="4">
        <v>6.4508033738294701</v>
      </c>
      <c r="AD61" s="4">
        <v>6.4544326103622396</v>
      </c>
      <c r="AE61" s="4">
        <v>6.46291050808051</v>
      </c>
      <c r="AF61" s="4">
        <v>6.4544782107755303</v>
      </c>
      <c r="AG61" s="5">
        <f>2.54009688584367^2</f>
        <v>6.4520921894727108</v>
      </c>
      <c r="AH61" s="4">
        <v>6.4549460634473297</v>
      </c>
      <c r="AI61" s="5">
        <f>2.54026485616754^2</f>
        <v>6.4529455394798934</v>
      </c>
      <c r="AJ61" s="4">
        <v>6.4520001213065896</v>
      </c>
      <c r="AK61" s="4">
        <v>6.4509781403373996</v>
      </c>
      <c r="AL61" s="4">
        <v>6.4607677004268096</v>
      </c>
      <c r="AM61" s="4">
        <v>6.45670437238606</v>
      </c>
      <c r="AN61" s="5">
        <f>2.54087746255489^2</f>
        <v>6.4560582797193762</v>
      </c>
      <c r="AO61" s="4">
        <v>6.4588463008907002</v>
      </c>
      <c r="AP61" s="5">
        <f>2.54105405429002^2</f>
        <v>6.4569557068237478</v>
      </c>
      <c r="AQ61" s="4">
        <v>6.45886409437301</v>
      </c>
      <c r="AR61" s="5">
        <f>2.54172884711447^2</f>
        <v>6.460385532253853</v>
      </c>
      <c r="AS61" s="4">
        <v>6.45973996016758</v>
      </c>
      <c r="AT61" s="4">
        <v>6.45259161546565</v>
      </c>
      <c r="AU61" s="4">
        <v>6.4524080014985801</v>
      </c>
      <c r="AV61" s="11"/>
      <c r="AW61" s="11"/>
      <c r="AX61" s="4">
        <v>6.3644394958891599</v>
      </c>
      <c r="AY61" s="4">
        <v>6.3761992138111996</v>
      </c>
      <c r="AZ61" s="4">
        <v>6.4116191238300297</v>
      </c>
      <c r="BA61" s="4">
        <v>6.3796860100524801</v>
      </c>
      <c r="BB61" s="4">
        <v>6.3087807781367298</v>
      </c>
      <c r="BC61" s="4">
        <v>6.3918029928099198</v>
      </c>
      <c r="BD61" s="4">
        <v>6.2716494631068302</v>
      </c>
      <c r="BE61" s="4">
        <v>6.2922820102631203</v>
      </c>
      <c r="BF61" s="4">
        <v>6.3240521889955001</v>
      </c>
      <c r="BG61" s="4">
        <v>6.3149104162912204</v>
      </c>
      <c r="BH61" s="4">
        <v>7.2303706897341202</v>
      </c>
      <c r="BI61" s="4">
        <v>6.28364109829627</v>
      </c>
      <c r="BJ61" s="4">
        <v>6.4709809451319904</v>
      </c>
      <c r="BK61" s="4">
        <v>6.3216263497876302</v>
      </c>
      <c r="BL61" s="4">
        <v>6.4627585489017996</v>
      </c>
      <c r="BM61" s="4">
        <v>6.2780590436679597</v>
      </c>
      <c r="BN61" s="4">
        <v>6.5498590634571601</v>
      </c>
      <c r="BO61" s="4">
        <v>6.4083374381728904</v>
      </c>
      <c r="BP61" s="4">
        <v>6.4358480304120302</v>
      </c>
      <c r="BQ61" s="4">
        <v>6.3543454405183999</v>
      </c>
      <c r="BR61" s="4">
        <v>6.3774148364006296</v>
      </c>
      <c r="BS61" s="11"/>
      <c r="BT61" s="5">
        <v>6.2138542808261104</v>
      </c>
      <c r="BU61" s="9">
        <v>6.6930577620087401</v>
      </c>
      <c r="BV61" s="9">
        <v>6.7761803413134603</v>
      </c>
      <c r="BW61" s="9">
        <v>6.7425719229009804</v>
      </c>
      <c r="BX61" s="9">
        <v>6.6815665358568497</v>
      </c>
      <c r="BY61" s="9">
        <v>6.7014980943463698</v>
      </c>
      <c r="BZ61" s="9">
        <v>6.6635524142696498</v>
      </c>
      <c r="CA61" s="9">
        <v>6.6854435380643</v>
      </c>
      <c r="CB61" s="9">
        <v>6.6190558381309899</v>
      </c>
      <c r="CC61" s="9">
        <v>6.6277666058164</v>
      </c>
      <c r="CD61" s="9">
        <v>6.6581063820005699</v>
      </c>
      <c r="CE61" s="9">
        <v>6.7511919408557697</v>
      </c>
      <c r="CF61" s="9">
        <v>6.5798338479127896</v>
      </c>
      <c r="CG61" s="9">
        <v>6.5611736705672401</v>
      </c>
      <c r="CH61" s="9">
        <v>6.6507596006959799</v>
      </c>
      <c r="CI61" s="9">
        <v>6.6099125836152002</v>
      </c>
      <c r="CJ61" s="9">
        <v>6.6172083144677503</v>
      </c>
      <c r="CK61" s="9">
        <v>6.5863172982178204</v>
      </c>
      <c r="CL61" s="9">
        <v>6.6799741609691496</v>
      </c>
      <c r="CM61" s="9">
        <v>6.7207130104959996</v>
      </c>
      <c r="CN61" s="9">
        <v>6.5920071043601602</v>
      </c>
    </row>
    <row r="62" spans="1:92" ht="14.25" customHeight="1" x14ac:dyDescent="0.3">
      <c r="A62" s="1"/>
      <c r="B62" s="7"/>
      <c r="C62" s="7"/>
      <c r="D62" s="7"/>
      <c r="E62" s="7"/>
      <c r="F62" s="7"/>
      <c r="G62" s="7"/>
      <c r="H62" s="7"/>
      <c r="I62" s="7"/>
      <c r="J62" s="12"/>
      <c r="K62" s="7"/>
      <c r="L62" s="7"/>
      <c r="M62" s="7"/>
      <c r="N62" s="7"/>
      <c r="O62" s="7"/>
      <c r="P62" s="7"/>
      <c r="Q62" s="7"/>
      <c r="R62" s="7"/>
      <c r="S62" s="12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</row>
    <row r="63" spans="1:92" ht="14.25" customHeight="1" x14ac:dyDescent="0.25">
      <c r="A63" s="2"/>
      <c r="B63" s="1"/>
      <c r="C63" s="1"/>
      <c r="D63" s="1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3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</row>
    <row r="64" spans="1:92" ht="14.25" customHeight="1" x14ac:dyDescent="0.25">
      <c r="A64" s="2"/>
      <c r="B64" s="1"/>
      <c r="C64" s="1"/>
      <c r="D64" s="1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3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</row>
    <row r="65" spans="1:92" ht="14.25" customHeight="1" x14ac:dyDescent="0.25">
      <c r="A65" s="2"/>
      <c r="B65" s="1"/>
      <c r="C65" s="1"/>
      <c r="D65" s="1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3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</row>
    <row r="66" spans="1:92" ht="14.25" customHeight="1" x14ac:dyDescent="0.25">
      <c r="A66" s="2"/>
      <c r="B66" s="1"/>
      <c r="C66" s="1"/>
      <c r="D66" s="1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3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</row>
    <row r="67" spans="1:92" ht="14.25" customHeight="1" x14ac:dyDescent="0.25">
      <c r="A67" s="2"/>
      <c r="B67" s="1"/>
      <c r="C67" s="1"/>
      <c r="D67" s="1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3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</row>
    <row r="68" spans="1:92" ht="14.25" customHeight="1" x14ac:dyDescent="0.25">
      <c r="A68" s="2"/>
      <c r="B68" s="1"/>
      <c r="C68" s="1"/>
      <c r="D68" s="1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3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</row>
    <row r="69" spans="1:92" ht="14.25" customHeight="1" x14ac:dyDescent="0.25">
      <c r="A69" s="2"/>
      <c r="B69" s="1"/>
      <c r="C69" s="1"/>
      <c r="D69" s="1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3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</row>
    <row r="70" spans="1:92" ht="14.25" customHeight="1" x14ac:dyDescent="0.25">
      <c r="A70" s="2"/>
      <c r="B70" s="1"/>
      <c r="C70" s="1"/>
      <c r="D70" s="1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3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</row>
    <row r="71" spans="1:92" ht="14.25" customHeight="1" x14ac:dyDescent="0.25">
      <c r="A71" s="2"/>
      <c r="B71" s="1"/>
      <c r="C71" s="1"/>
      <c r="D71" s="1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3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</row>
    <row r="72" spans="1:92" ht="14.25" customHeight="1" x14ac:dyDescent="0.25">
      <c r="A72" s="2"/>
      <c r="B72" s="1"/>
      <c r="C72" s="1"/>
      <c r="D72" s="1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3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</row>
    <row r="73" spans="1:92" ht="14.25" customHeight="1" x14ac:dyDescent="0.25">
      <c r="A73" s="2"/>
      <c r="B73" s="1"/>
      <c r="C73" s="1"/>
      <c r="D73" s="1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3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</row>
    <row r="74" spans="1:92" ht="14.25" customHeight="1" x14ac:dyDescent="0.25">
      <c r="A74" s="2"/>
      <c r="B74" s="1"/>
      <c r="C74" s="1"/>
      <c r="D74" s="1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3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</row>
    <row r="75" spans="1:92" ht="14.25" customHeight="1" x14ac:dyDescent="0.25">
      <c r="A75" s="2"/>
      <c r="B75" s="1"/>
      <c r="C75" s="1"/>
      <c r="D75" s="1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3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</row>
    <row r="76" spans="1:92" ht="14.25" customHeight="1" x14ac:dyDescent="0.25">
      <c r="A76" s="2"/>
      <c r="B76" s="1"/>
      <c r="C76" s="1"/>
      <c r="D76" s="1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3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</row>
    <row r="77" spans="1:92" ht="14.25" customHeight="1" x14ac:dyDescent="0.25">
      <c r="A77" s="2"/>
      <c r="B77" s="1"/>
      <c r="C77" s="1"/>
      <c r="D77" s="1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3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</row>
    <row r="78" spans="1:92" ht="14.25" customHeight="1" x14ac:dyDescent="0.25">
      <c r="A78" s="2"/>
      <c r="B78" s="1"/>
      <c r="C78" s="1"/>
      <c r="D78" s="1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3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</row>
    <row r="79" spans="1:92" ht="14.25" customHeight="1" x14ac:dyDescent="0.25">
      <c r="A79" s="2"/>
      <c r="B79" s="1"/>
      <c r="C79" s="1"/>
      <c r="D79" s="1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3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</row>
    <row r="80" spans="1:92" ht="14.25" customHeight="1" x14ac:dyDescent="0.25">
      <c r="A80" s="2"/>
      <c r="B80" s="1"/>
      <c r="C80" s="1"/>
      <c r="D80" s="1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3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</row>
    <row r="81" spans="1:92" ht="14.25" customHeight="1" x14ac:dyDescent="0.25">
      <c r="A81" s="2"/>
      <c r="B81" s="1"/>
      <c r="C81" s="1"/>
      <c r="D81" s="1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3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</row>
    <row r="82" spans="1:92" ht="14.25" customHeight="1" x14ac:dyDescent="0.25">
      <c r="A82" s="2"/>
      <c r="B82" s="1"/>
      <c r="C82" s="1"/>
      <c r="D82" s="1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3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</row>
    <row r="83" spans="1:92" ht="14.25" customHeight="1" x14ac:dyDescent="0.25">
      <c r="A83" s="2"/>
      <c r="B83" s="1"/>
      <c r="C83" s="1"/>
      <c r="D83" s="1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3"/>
      <c r="S83" s="2"/>
      <c r="T83" s="2"/>
      <c r="U83" s="2"/>
      <c r="V83" s="2"/>
      <c r="W83" s="2"/>
      <c r="X83" s="2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</row>
    <row r="84" spans="1:92" ht="14.25" customHeight="1" x14ac:dyDescent="0.25">
      <c r="A84" s="2"/>
      <c r="B84" s="1"/>
      <c r="C84" s="1"/>
      <c r="D84" s="1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3"/>
      <c r="V84" s="2"/>
      <c r="W84" s="2"/>
      <c r="X84" s="2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</row>
    <row r="85" spans="1:92" ht="14.25" customHeight="1" x14ac:dyDescent="0.25">
      <c r="A85" s="2"/>
      <c r="B85" s="1"/>
      <c r="C85" s="1"/>
      <c r="D85" s="1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3"/>
      <c r="T85" s="2"/>
      <c r="U85" s="2"/>
      <c r="V85" s="2"/>
      <c r="W85" s="2"/>
      <c r="X85" s="2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</row>
    <row r="86" spans="1:92" ht="14.25" customHeight="1" x14ac:dyDescent="0.25">
      <c r="A86" s="2"/>
      <c r="B86" s="1"/>
      <c r="C86" s="1"/>
      <c r="D86" s="1"/>
      <c r="E86" s="2"/>
      <c r="F86" s="2"/>
      <c r="G86" s="2"/>
      <c r="H86" s="2"/>
      <c r="I86" s="2"/>
      <c r="J86" s="2"/>
      <c r="K86" s="3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</row>
    <row r="87" spans="1:92" ht="14.25" customHeight="1" x14ac:dyDescent="0.25">
      <c r="A87" s="2"/>
      <c r="B87" s="1"/>
      <c r="C87" s="1"/>
      <c r="D87" s="1"/>
      <c r="E87" s="2"/>
      <c r="F87" s="2"/>
      <c r="G87" s="2"/>
      <c r="H87" s="2"/>
      <c r="I87" s="3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</row>
    <row r="88" spans="1:92" ht="14.25" customHeight="1" x14ac:dyDescent="0.25">
      <c r="A88" s="2"/>
      <c r="B88" s="1"/>
      <c r="C88" s="1"/>
      <c r="D88" s="1"/>
      <c r="E88" s="2"/>
      <c r="F88" s="2"/>
      <c r="G88" s="2"/>
      <c r="H88" s="2"/>
      <c r="I88" s="2"/>
      <c r="J88" s="3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</row>
    <row r="89" spans="1:92" ht="14.25" customHeight="1" x14ac:dyDescent="0.25">
      <c r="A89" s="2"/>
      <c r="B89" s="1"/>
      <c r="C89" s="1"/>
      <c r="D89" s="1"/>
      <c r="E89" s="2"/>
      <c r="F89" s="2"/>
      <c r="G89" s="2"/>
      <c r="H89" s="2"/>
      <c r="I89" s="2"/>
      <c r="J89" s="2"/>
      <c r="K89" s="2"/>
      <c r="L89" s="2"/>
      <c r="M89" s="3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</row>
    <row r="90" spans="1:92" ht="14.25" customHeight="1" x14ac:dyDescent="0.25">
      <c r="A90" s="2"/>
      <c r="B90" s="1"/>
      <c r="C90" s="1"/>
      <c r="D90" s="1"/>
      <c r="E90" s="2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</row>
    <row r="91" spans="1:92" ht="14.25" customHeight="1" x14ac:dyDescent="0.25">
      <c r="A91" s="6" t="s">
        <v>58</v>
      </c>
      <c r="B91" s="6" t="s">
        <v>59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</row>
    <row r="92" spans="1:92" ht="14.25" customHeight="1" x14ac:dyDescent="0.25">
      <c r="A92" s="6" t="s">
        <v>60</v>
      </c>
      <c r="B92" s="6" t="s">
        <v>61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</row>
    <row r="93" spans="1:92" ht="14.25" customHeight="1" x14ac:dyDescent="0.25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</row>
    <row r="94" spans="1:92" ht="14.2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</row>
    <row r="95" spans="1:92" ht="14.2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</row>
    <row r="96" spans="1:92" ht="14.2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</row>
    <row r="97" spans="1:92" ht="14.2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</row>
    <row r="98" spans="1:92" ht="14.2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</row>
    <row r="99" spans="1:92" ht="14.2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</row>
    <row r="100" spans="1:92" ht="14.2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</row>
    <row r="101" spans="1:92" ht="14.2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</row>
    <row r="102" spans="1:92" ht="14.2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</row>
    <row r="103" spans="1:92" ht="14.2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</row>
    <row r="104" spans="1:92" ht="14.2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</row>
    <row r="105" spans="1:92" ht="14.2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</row>
    <row r="106" spans="1:92" ht="14.2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</row>
    <row r="107" spans="1:92" ht="14.2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</row>
    <row r="108" spans="1:92" ht="14.2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</row>
    <row r="109" spans="1:92" ht="14.2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</row>
    <row r="110" spans="1:92" ht="14.2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</row>
    <row r="111" spans="1:92" ht="14.2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</row>
    <row r="112" spans="1:92" ht="14.2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</row>
    <row r="113" spans="1:92" ht="14.2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</row>
    <row r="114" spans="1:92" ht="14.2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</row>
    <row r="115" spans="1:92" ht="14.2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</row>
    <row r="116" spans="1:92" ht="14.2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</row>
    <row r="117" spans="1:92" ht="14.2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</row>
    <row r="118" spans="1:92" ht="14.2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</row>
    <row r="119" spans="1:92" ht="14.2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</row>
    <row r="120" spans="1:92" ht="14.2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</row>
    <row r="121" spans="1:92" ht="14.2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</row>
    <row r="122" spans="1:92" ht="14.2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</row>
    <row r="123" spans="1:92" ht="14.2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</row>
    <row r="124" spans="1:92" ht="14.2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</row>
    <row r="125" spans="1:92" ht="14.2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</row>
    <row r="126" spans="1:92" ht="14.2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</row>
    <row r="127" spans="1:92" ht="14.2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</row>
    <row r="128" spans="1:92" ht="14.2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</row>
    <row r="129" spans="1:92" ht="14.2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</row>
    <row r="130" spans="1:92" ht="14.2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</row>
    <row r="131" spans="1:92" ht="14.2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</row>
    <row r="132" spans="1:92" ht="14.2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</row>
    <row r="133" spans="1:92" ht="14.2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</row>
    <row r="134" spans="1:92" ht="14.2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</row>
    <row r="135" spans="1:92" ht="14.2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</row>
    <row r="136" spans="1:92" ht="14.2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</row>
    <row r="137" spans="1:92" ht="14.2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</row>
    <row r="138" spans="1:92" ht="14.2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</row>
    <row r="139" spans="1:92" ht="14.2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</row>
    <row r="140" spans="1:92" ht="14.2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</row>
    <row r="141" spans="1:92" ht="14.2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</row>
    <row r="142" spans="1:92" ht="14.2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</row>
    <row r="143" spans="1:92" ht="14.2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</row>
    <row r="144" spans="1:92" ht="14.2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</row>
    <row r="145" spans="1:92" ht="14.2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</row>
    <row r="146" spans="1:92" ht="14.2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</row>
    <row r="147" spans="1:92" ht="14.2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</row>
    <row r="148" spans="1:92" ht="14.2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</row>
    <row r="149" spans="1:92" ht="14.2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</row>
    <row r="150" spans="1:92" ht="14.2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</row>
    <row r="151" spans="1:92" ht="14.2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</row>
    <row r="152" spans="1:92" ht="14.2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</row>
    <row r="153" spans="1:92" ht="14.2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</row>
    <row r="154" spans="1:92" ht="14.2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</row>
    <row r="155" spans="1:92" ht="14.2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</row>
    <row r="156" spans="1:92" ht="14.2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</row>
    <row r="157" spans="1:92" ht="14.2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</row>
    <row r="158" spans="1:92" ht="14.2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</row>
    <row r="159" spans="1:92" ht="14.2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</row>
    <row r="160" spans="1:92" ht="14.2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</row>
    <row r="161" spans="1:92" ht="14.2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</row>
    <row r="162" spans="1:92" ht="14.2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</row>
    <row r="163" spans="1:92" ht="14.2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</row>
    <row r="164" spans="1:92" ht="14.2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</row>
    <row r="165" spans="1:92" ht="14.2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</row>
    <row r="166" spans="1:92" ht="14.2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</row>
    <row r="167" spans="1:92" ht="14.2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</row>
    <row r="168" spans="1:92" ht="14.2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</row>
    <row r="169" spans="1:92" ht="14.2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</row>
    <row r="170" spans="1:92" ht="14.2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</row>
    <row r="171" spans="1:92" ht="14.2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</row>
    <row r="172" spans="1:92" ht="14.2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</row>
    <row r="173" spans="1:92" ht="14.2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</row>
    <row r="174" spans="1:92" ht="14.2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</row>
    <row r="175" spans="1:92" ht="14.2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</row>
    <row r="176" spans="1:92" ht="14.2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</row>
    <row r="177" spans="1:92" ht="14.2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</row>
    <row r="178" spans="1:92" ht="14.2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</row>
    <row r="179" spans="1:92" ht="14.2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</row>
    <row r="180" spans="1:92" ht="14.2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</row>
    <row r="181" spans="1:92" ht="14.2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</row>
    <row r="182" spans="1:92" ht="14.2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</row>
    <row r="183" spans="1:92" ht="14.2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</row>
    <row r="184" spans="1:92" ht="14.2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</row>
    <row r="185" spans="1:92" ht="14.2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</row>
    <row r="186" spans="1:92" ht="14.2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</row>
    <row r="187" spans="1:92" ht="14.2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</row>
    <row r="188" spans="1:92" ht="14.2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</row>
    <row r="189" spans="1:92" ht="14.2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</row>
    <row r="190" spans="1:92" ht="14.2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</row>
    <row r="191" spans="1:92" ht="14.2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</row>
    <row r="192" spans="1:92" ht="14.2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</row>
    <row r="193" spans="1:92" ht="14.2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</row>
    <row r="194" spans="1:92" ht="14.2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</row>
    <row r="195" spans="1:92" ht="14.2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</row>
    <row r="196" spans="1:92" ht="14.2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</row>
    <row r="197" spans="1:92" ht="14.2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</row>
    <row r="198" spans="1:92" ht="14.2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</row>
    <row r="199" spans="1:92" ht="14.2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</row>
    <row r="200" spans="1:92" ht="14.2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</row>
    <row r="201" spans="1:92" ht="14.2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</row>
    <row r="202" spans="1:92" ht="14.2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</row>
    <row r="203" spans="1:92" ht="14.2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</row>
    <row r="204" spans="1:92" ht="14.2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</row>
    <row r="205" spans="1:92" ht="14.2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</row>
    <row r="206" spans="1:92" ht="14.2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</row>
    <row r="207" spans="1:92" ht="14.2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</row>
    <row r="208" spans="1:92" ht="14.2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</row>
    <row r="209" spans="1:92" ht="14.2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</row>
    <row r="210" spans="1:92" ht="14.2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</row>
    <row r="211" spans="1:92" ht="14.2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</row>
    <row r="212" spans="1:92" ht="14.2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</row>
    <row r="213" spans="1:92" ht="14.2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</row>
    <row r="214" spans="1:92" ht="14.2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</row>
    <row r="215" spans="1:92" ht="14.2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</row>
    <row r="216" spans="1:92" ht="14.2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</row>
    <row r="217" spans="1:92" ht="14.2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</row>
    <row r="218" spans="1:92" ht="14.2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</row>
    <row r="219" spans="1:92" ht="14.2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</row>
    <row r="220" spans="1:92" ht="14.2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</row>
    <row r="221" spans="1:92" ht="14.2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</row>
    <row r="222" spans="1:92" ht="14.2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</row>
    <row r="223" spans="1:92" ht="14.2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</row>
    <row r="224" spans="1:92" ht="14.2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</row>
    <row r="225" spans="1:92" ht="14.2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</row>
    <row r="226" spans="1:92" ht="14.2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</row>
    <row r="227" spans="1:92" ht="14.2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</row>
    <row r="228" spans="1:92" ht="14.2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</row>
    <row r="229" spans="1:92" ht="14.2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</row>
    <row r="230" spans="1:92" ht="14.2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</row>
    <row r="231" spans="1:92" ht="14.2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</row>
    <row r="232" spans="1:92" ht="14.2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</row>
    <row r="233" spans="1:92" ht="14.2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</row>
    <row r="234" spans="1:92" ht="14.2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</row>
    <row r="235" spans="1:92" ht="14.2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</row>
    <row r="236" spans="1:92" ht="14.2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</row>
    <row r="237" spans="1:92" ht="14.2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</row>
    <row r="238" spans="1:92" ht="14.2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</row>
    <row r="239" spans="1:92" ht="14.2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</row>
    <row r="240" spans="1:92" ht="14.2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</row>
    <row r="241" spans="1:92" ht="14.2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</row>
    <row r="242" spans="1:92" ht="14.2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</row>
    <row r="243" spans="1:92" ht="14.2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</row>
    <row r="244" spans="1:92" ht="14.2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</row>
    <row r="245" spans="1:92" ht="14.2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</row>
    <row r="246" spans="1:92" ht="14.2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</row>
    <row r="247" spans="1:92" ht="14.2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</row>
    <row r="248" spans="1:92" ht="14.2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</row>
    <row r="249" spans="1:92" ht="14.2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</row>
    <row r="250" spans="1:92" ht="14.2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</row>
    <row r="251" spans="1:92" ht="14.2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</row>
    <row r="252" spans="1:92" ht="14.2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</row>
    <row r="253" spans="1:92" ht="14.2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</row>
    <row r="254" spans="1:92" ht="14.2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</row>
    <row r="255" spans="1:92" ht="14.2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</row>
    <row r="256" spans="1:92" ht="14.2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</row>
    <row r="257" spans="1:92" ht="14.2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</row>
    <row r="258" spans="1:92" ht="14.2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</row>
    <row r="259" spans="1:92" ht="14.2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</row>
    <row r="260" spans="1:92" ht="14.2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</row>
    <row r="261" spans="1:92" ht="14.2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</row>
    <row r="262" spans="1:92" ht="14.2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</row>
    <row r="263" spans="1:92" ht="14.2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</row>
    <row r="264" spans="1:92" ht="14.2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</row>
    <row r="265" spans="1:92" ht="14.2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</row>
    <row r="266" spans="1:92" ht="14.2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</row>
    <row r="267" spans="1:92" ht="14.2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</row>
    <row r="268" spans="1:92" ht="14.2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</row>
    <row r="269" spans="1:92" ht="14.2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</row>
    <row r="270" spans="1:92" ht="14.2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</row>
    <row r="271" spans="1:92" ht="14.2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</row>
    <row r="272" spans="1:92" ht="14.2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</row>
    <row r="273" spans="1:92" ht="14.2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</row>
    <row r="274" spans="1:92" ht="14.2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</row>
    <row r="275" spans="1:92" ht="14.2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</row>
    <row r="276" spans="1:92" ht="14.2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</row>
    <row r="277" spans="1:92" ht="14.2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</row>
    <row r="278" spans="1:92" ht="14.2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</row>
    <row r="279" spans="1:92" ht="14.2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</row>
    <row r="280" spans="1:92" ht="14.2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</row>
    <row r="281" spans="1:92" ht="14.2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</row>
    <row r="282" spans="1:92" ht="14.2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</row>
    <row r="283" spans="1:92" ht="14.2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</row>
    <row r="284" spans="1:92" ht="14.2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</row>
    <row r="285" spans="1:92" ht="14.2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</row>
    <row r="286" spans="1:92" ht="14.2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</row>
    <row r="287" spans="1:92" ht="14.2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</row>
    <row r="288" spans="1:92" ht="14.2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</row>
    <row r="289" spans="1:92" ht="14.2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</row>
    <row r="290" spans="1:92" ht="14.2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</row>
    <row r="291" spans="1:92" ht="14.2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</row>
    <row r="292" spans="1:92" ht="14.2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</row>
    <row r="293" spans="1:92" ht="14.2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</row>
    <row r="294" spans="1:92" ht="14.2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</row>
    <row r="295" spans="1:92" ht="14.2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</row>
    <row r="296" spans="1:92" ht="14.2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</row>
    <row r="297" spans="1:92" ht="14.2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</row>
    <row r="298" spans="1:92" ht="14.2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</row>
    <row r="299" spans="1:92" ht="14.2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</row>
    <row r="300" spans="1:92" ht="14.2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</row>
    <row r="301" spans="1:92" ht="14.2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</row>
    <row r="302" spans="1:92" ht="14.2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</row>
    <row r="303" spans="1:92" ht="14.2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</row>
    <row r="304" spans="1:92" ht="14.2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</row>
    <row r="305" spans="1:92" ht="14.2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</row>
    <row r="306" spans="1:92" ht="14.2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</row>
    <row r="307" spans="1:92" ht="14.2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</row>
    <row r="308" spans="1:92" ht="14.2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</row>
    <row r="309" spans="1:92" ht="14.2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</row>
    <row r="310" spans="1:92" ht="14.2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</row>
    <row r="311" spans="1:92" ht="14.2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</row>
    <row r="312" spans="1:92" ht="14.2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</row>
    <row r="313" spans="1:92" ht="14.2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</row>
    <row r="314" spans="1:92" ht="14.2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</row>
    <row r="315" spans="1:92" ht="14.2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</row>
    <row r="316" spans="1:92" ht="14.2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</row>
    <row r="317" spans="1:92" ht="14.2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</row>
    <row r="318" spans="1:92" ht="14.2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</row>
    <row r="319" spans="1:92" ht="14.2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</row>
    <row r="320" spans="1:92" ht="14.2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</row>
    <row r="321" spans="1:92" ht="14.2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</row>
    <row r="322" spans="1:92" ht="14.2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</row>
    <row r="323" spans="1:92" ht="14.2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</row>
    <row r="324" spans="1:92" ht="14.2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</row>
    <row r="325" spans="1:92" ht="14.2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</row>
    <row r="326" spans="1:92" ht="14.2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</row>
    <row r="327" spans="1:92" ht="14.2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</row>
    <row r="328" spans="1:92" ht="14.2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</row>
    <row r="329" spans="1:92" ht="14.2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</row>
    <row r="330" spans="1:92" ht="14.2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</row>
    <row r="331" spans="1:92" ht="14.2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</row>
    <row r="332" spans="1:92" ht="14.2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</row>
    <row r="333" spans="1:92" ht="14.2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</row>
    <row r="334" spans="1:92" ht="14.2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</row>
    <row r="335" spans="1:92" ht="14.2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</row>
    <row r="336" spans="1:92" ht="14.2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</row>
    <row r="337" spans="1:92" ht="14.2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</row>
    <row r="338" spans="1:92" ht="14.2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</row>
    <row r="339" spans="1:92" ht="14.2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</row>
    <row r="340" spans="1:92" ht="14.2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</row>
    <row r="341" spans="1:92" ht="14.2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</row>
    <row r="342" spans="1:92" ht="14.2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</row>
    <row r="343" spans="1:92" ht="14.2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</row>
    <row r="344" spans="1:92" ht="14.2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</row>
    <row r="345" spans="1:92" ht="14.2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</row>
    <row r="346" spans="1:92" ht="14.2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</row>
    <row r="347" spans="1:92" ht="14.2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</row>
    <row r="348" spans="1:92" ht="14.2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</row>
    <row r="349" spans="1:92" ht="14.2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</row>
    <row r="350" spans="1:92" ht="14.2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</row>
    <row r="351" spans="1:92" ht="14.2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</row>
    <row r="352" spans="1:92" ht="14.2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</row>
    <row r="353" spans="1:92" ht="14.2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</row>
    <row r="354" spans="1:92" ht="14.2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</row>
    <row r="355" spans="1:92" ht="14.2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</row>
    <row r="356" spans="1:92" ht="14.2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</row>
    <row r="357" spans="1:92" ht="14.2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</row>
    <row r="358" spans="1:92" ht="14.2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</row>
    <row r="359" spans="1:92" ht="14.2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</row>
    <row r="360" spans="1:92" ht="14.2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</row>
    <row r="361" spans="1:92" ht="14.2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</row>
    <row r="362" spans="1:92" ht="14.2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</row>
    <row r="363" spans="1:92" ht="14.2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</row>
    <row r="364" spans="1:92" ht="14.2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</row>
    <row r="365" spans="1:92" ht="14.2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</row>
    <row r="366" spans="1:92" ht="14.2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</row>
    <row r="367" spans="1:92" ht="14.2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</row>
    <row r="368" spans="1:92" ht="14.2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</row>
    <row r="369" spans="1:92" ht="14.2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</row>
    <row r="370" spans="1:92" ht="14.2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</row>
    <row r="371" spans="1:92" ht="14.2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</row>
    <row r="372" spans="1:92" ht="14.2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</row>
    <row r="373" spans="1:92" ht="14.2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</row>
    <row r="374" spans="1:92" ht="14.2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</row>
    <row r="375" spans="1:92" ht="14.2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</row>
    <row r="376" spans="1:92" ht="14.2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</row>
    <row r="377" spans="1:92" ht="14.2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</row>
    <row r="378" spans="1:92" ht="14.2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</row>
    <row r="379" spans="1:92" ht="14.2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</row>
    <row r="380" spans="1:92" ht="14.2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</row>
    <row r="381" spans="1:92" ht="14.2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</row>
    <row r="382" spans="1:92" ht="14.2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</row>
    <row r="383" spans="1:92" ht="14.2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</row>
    <row r="384" spans="1:92" ht="14.2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</row>
    <row r="385" spans="1:92" ht="14.2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</row>
    <row r="386" spans="1:92" ht="14.2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</row>
    <row r="387" spans="1:92" ht="14.2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</row>
    <row r="388" spans="1:92" ht="14.2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</row>
    <row r="389" spans="1:92" ht="14.2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</row>
    <row r="390" spans="1:92" ht="14.2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</row>
    <row r="391" spans="1:92" ht="14.2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</row>
    <row r="392" spans="1:92" ht="14.2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</row>
    <row r="393" spans="1:92" ht="14.2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</row>
    <row r="394" spans="1:92" ht="14.2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</row>
    <row r="395" spans="1:92" ht="14.2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</row>
    <row r="396" spans="1:92" ht="14.2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</row>
    <row r="397" spans="1:92" ht="14.2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</row>
    <row r="398" spans="1:92" ht="14.2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</row>
    <row r="399" spans="1:92" ht="14.2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</row>
    <row r="400" spans="1:92" ht="14.2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</row>
    <row r="401" spans="1:92" ht="14.2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</row>
    <row r="402" spans="1:92" ht="14.2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</row>
    <row r="403" spans="1:92" ht="14.2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</row>
    <row r="404" spans="1:92" ht="14.2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</row>
    <row r="405" spans="1:92" ht="14.2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</row>
    <row r="406" spans="1:92" ht="14.2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</row>
    <row r="407" spans="1:92" ht="14.2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</row>
    <row r="408" spans="1:92" ht="14.2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</row>
    <row r="409" spans="1:92" ht="14.2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</row>
    <row r="410" spans="1:92" ht="14.2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</row>
    <row r="411" spans="1:92" ht="14.2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</row>
    <row r="412" spans="1:92" ht="14.2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</row>
    <row r="413" spans="1:92" ht="14.2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</row>
    <row r="414" spans="1:92" ht="14.2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</row>
    <row r="415" spans="1:92" ht="14.2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</row>
    <row r="416" spans="1:92" ht="14.2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</row>
    <row r="417" spans="1:92" ht="14.2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</row>
    <row r="418" spans="1:92" ht="14.2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</row>
    <row r="419" spans="1:92" ht="14.2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</row>
    <row r="420" spans="1:92" ht="14.2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</row>
    <row r="421" spans="1:92" ht="14.2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</row>
    <row r="422" spans="1:92" ht="14.2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</row>
    <row r="423" spans="1:92" ht="14.2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</row>
    <row r="424" spans="1:92" ht="14.2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</row>
    <row r="425" spans="1:92" ht="14.2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</row>
    <row r="426" spans="1:92" ht="14.2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</row>
    <row r="427" spans="1:92" ht="14.2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</row>
    <row r="428" spans="1:92" ht="14.2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</row>
    <row r="429" spans="1:92" ht="14.2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</row>
    <row r="430" spans="1:92" ht="14.2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</row>
    <row r="431" spans="1:92" ht="14.2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</row>
    <row r="432" spans="1:92" ht="14.2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</row>
    <row r="433" spans="1:92" ht="14.2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</row>
    <row r="434" spans="1:92" ht="14.2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</row>
    <row r="435" spans="1:92" ht="14.2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</row>
    <row r="436" spans="1:92" ht="14.2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</row>
    <row r="437" spans="1:92" ht="14.2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</row>
    <row r="438" spans="1:92" ht="14.2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</row>
    <row r="439" spans="1:92" ht="14.2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</row>
    <row r="440" spans="1:92" ht="14.2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</row>
    <row r="441" spans="1:92" ht="14.2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</row>
    <row r="442" spans="1:92" ht="14.2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</row>
    <row r="443" spans="1:92" ht="14.2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</row>
    <row r="444" spans="1:92" ht="14.2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</row>
    <row r="445" spans="1:92" ht="14.2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</row>
    <row r="446" spans="1:92" ht="14.2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</row>
    <row r="447" spans="1:92" ht="14.2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</row>
    <row r="448" spans="1:92" ht="14.2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</row>
    <row r="449" spans="1:92" ht="14.2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</row>
    <row r="450" spans="1:92" ht="14.2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</row>
    <row r="451" spans="1:92" ht="14.2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</row>
    <row r="452" spans="1:92" ht="14.2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</row>
    <row r="453" spans="1:92" ht="14.2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</row>
    <row r="454" spans="1:92" ht="14.2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</row>
    <row r="455" spans="1:92" ht="14.2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</row>
    <row r="456" spans="1:92" ht="14.2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</row>
    <row r="457" spans="1:92" ht="14.2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</row>
    <row r="458" spans="1:92" ht="14.2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</row>
    <row r="459" spans="1:92" ht="14.2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</row>
    <row r="460" spans="1:92" ht="14.2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</row>
    <row r="461" spans="1:92" ht="14.2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</row>
    <row r="462" spans="1:92" ht="14.2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</row>
    <row r="463" spans="1:92" ht="14.2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</row>
    <row r="464" spans="1:92" ht="14.2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</row>
    <row r="465" spans="1:92" ht="14.2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</row>
    <row r="466" spans="1:92" ht="14.2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</row>
    <row r="467" spans="1:92" ht="14.2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</row>
    <row r="468" spans="1:92" ht="14.2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</row>
    <row r="469" spans="1:92" ht="14.2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</row>
    <row r="470" spans="1:92" ht="14.2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</row>
    <row r="471" spans="1:92" ht="14.2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</row>
    <row r="472" spans="1:92" ht="14.2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</row>
    <row r="473" spans="1:92" ht="14.2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</row>
    <row r="474" spans="1:92" ht="14.2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</row>
    <row r="475" spans="1:92" ht="14.2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</row>
    <row r="476" spans="1:92" ht="14.2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</row>
    <row r="477" spans="1:92" ht="14.2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</row>
    <row r="478" spans="1:92" ht="14.2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</row>
    <row r="479" spans="1:92" ht="14.2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</row>
    <row r="480" spans="1:92" ht="14.2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</row>
    <row r="481" spans="1:92" ht="14.2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</row>
    <row r="482" spans="1:92" ht="14.2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</row>
    <row r="483" spans="1:92" ht="14.2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</row>
    <row r="484" spans="1:92" ht="14.2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</row>
    <row r="485" spans="1:92" ht="14.2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</row>
    <row r="486" spans="1:92" ht="14.2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</row>
    <row r="487" spans="1:92" ht="14.2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</row>
    <row r="488" spans="1:92" ht="14.2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</row>
    <row r="489" spans="1:92" ht="14.2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</row>
    <row r="490" spans="1:92" ht="14.2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</row>
    <row r="491" spans="1:92" ht="14.2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</row>
    <row r="492" spans="1:92" ht="14.2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</row>
    <row r="493" spans="1:92" ht="14.2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</row>
    <row r="494" spans="1:92" ht="14.2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</row>
    <row r="495" spans="1:92" ht="14.2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</row>
    <row r="496" spans="1:92" ht="14.2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</row>
    <row r="497" spans="1:92" ht="14.2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</row>
    <row r="498" spans="1:92" ht="14.2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</row>
    <row r="499" spans="1:92" ht="14.2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</row>
    <row r="500" spans="1:92" ht="14.2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</row>
    <row r="501" spans="1:92" ht="14.2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</row>
    <row r="502" spans="1:92" ht="14.2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</row>
    <row r="503" spans="1:92" ht="14.2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</row>
    <row r="504" spans="1:92" ht="14.2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</row>
    <row r="505" spans="1:92" ht="14.2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</row>
    <row r="506" spans="1:92" ht="14.2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</row>
    <row r="507" spans="1:92" ht="14.2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</row>
    <row r="508" spans="1:92" ht="14.2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</row>
    <row r="509" spans="1:92" ht="14.2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</row>
    <row r="510" spans="1:92" ht="14.2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</row>
    <row r="511" spans="1:92" ht="14.2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</row>
    <row r="512" spans="1:92" ht="14.2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</row>
    <row r="513" spans="1:92" ht="14.2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</row>
    <row r="514" spans="1:92" ht="14.2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</row>
    <row r="515" spans="1:92" ht="14.2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</row>
    <row r="516" spans="1:92" ht="14.2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</row>
    <row r="517" spans="1:92" ht="14.2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</row>
    <row r="518" spans="1:92" ht="14.2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</row>
    <row r="519" spans="1:92" ht="14.2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</row>
    <row r="520" spans="1:92" ht="14.2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</row>
    <row r="521" spans="1:92" ht="14.2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</row>
    <row r="522" spans="1:92" ht="14.2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</row>
    <row r="523" spans="1:92" ht="14.2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</row>
    <row r="524" spans="1:92" ht="14.2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</row>
    <row r="525" spans="1:92" ht="14.2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</row>
    <row r="526" spans="1:92" ht="14.2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</row>
    <row r="527" spans="1:92" ht="14.2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</row>
    <row r="528" spans="1:92" ht="14.2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</row>
    <row r="529" spans="1:92" ht="14.2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</row>
    <row r="530" spans="1:92" ht="14.2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</row>
    <row r="531" spans="1:92" ht="14.2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</row>
    <row r="532" spans="1:92" ht="14.2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</row>
    <row r="533" spans="1:92" ht="14.2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</row>
    <row r="534" spans="1:92" ht="14.2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</row>
    <row r="535" spans="1:92" ht="14.2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</row>
    <row r="536" spans="1:92" ht="14.2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</row>
    <row r="537" spans="1:92" ht="14.2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</row>
    <row r="538" spans="1:92" ht="14.2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</row>
    <row r="539" spans="1:92" ht="14.2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</row>
    <row r="540" spans="1:92" ht="14.2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</row>
    <row r="541" spans="1:92" ht="14.2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</row>
    <row r="542" spans="1:92" ht="14.2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</row>
    <row r="543" spans="1:92" ht="14.2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</row>
    <row r="544" spans="1:92" ht="14.2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</row>
    <row r="545" spans="1:92" ht="14.2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</row>
    <row r="546" spans="1:92" ht="14.2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</row>
    <row r="547" spans="1:92" ht="14.2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</row>
    <row r="548" spans="1:92" ht="14.2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</row>
    <row r="549" spans="1:92" ht="14.2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</row>
    <row r="550" spans="1:92" ht="14.2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</row>
    <row r="551" spans="1:92" ht="14.2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</row>
    <row r="552" spans="1:92" ht="14.2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</row>
    <row r="553" spans="1:92" ht="14.2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</row>
    <row r="554" spans="1:92" ht="14.2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</row>
    <row r="555" spans="1:92" ht="14.2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</row>
    <row r="556" spans="1:92" ht="14.2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</row>
    <row r="557" spans="1:92" ht="14.2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</row>
    <row r="558" spans="1:92" ht="14.2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</row>
    <row r="559" spans="1:92" ht="14.2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</row>
    <row r="560" spans="1:92" ht="14.2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</row>
    <row r="561" spans="1:92" ht="14.2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</row>
    <row r="562" spans="1:92" ht="14.2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</row>
    <row r="563" spans="1:92" ht="14.2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</row>
    <row r="564" spans="1:92" ht="14.2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</row>
    <row r="565" spans="1:92" ht="14.2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</row>
    <row r="566" spans="1:92" ht="14.2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</row>
    <row r="567" spans="1:92" ht="14.2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</row>
    <row r="568" spans="1:92" ht="14.2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</row>
    <row r="569" spans="1:92" ht="14.2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</row>
    <row r="570" spans="1:92" ht="14.2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</row>
    <row r="571" spans="1:92" ht="14.2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</row>
    <row r="572" spans="1:92" ht="14.2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</row>
    <row r="573" spans="1:92" ht="14.2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</row>
    <row r="574" spans="1:92" ht="14.2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</row>
    <row r="575" spans="1:92" ht="14.2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</row>
    <row r="576" spans="1:92" ht="14.2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</row>
    <row r="577" spans="1:92" ht="14.2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</row>
    <row r="578" spans="1:92" ht="14.2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</row>
    <row r="579" spans="1:92" ht="14.2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</row>
    <row r="580" spans="1:92" ht="14.2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</row>
    <row r="581" spans="1:92" ht="14.2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</row>
    <row r="582" spans="1:92" ht="14.2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</row>
    <row r="583" spans="1:92" ht="14.2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</row>
    <row r="584" spans="1:92" ht="14.2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</row>
    <row r="585" spans="1:92" ht="14.2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</row>
    <row r="586" spans="1:92" ht="14.2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</row>
    <row r="587" spans="1:92" ht="14.2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</row>
    <row r="588" spans="1:92" ht="14.2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</row>
    <row r="589" spans="1:92" ht="14.2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</row>
    <row r="590" spans="1:92" ht="14.2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</row>
    <row r="591" spans="1:92" ht="14.2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</row>
    <row r="592" spans="1:92" ht="14.2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</row>
    <row r="593" spans="1:92" ht="14.2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</row>
    <row r="594" spans="1:92" ht="14.2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</row>
    <row r="595" spans="1:92" ht="14.2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</row>
    <row r="596" spans="1:92" ht="14.2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</row>
    <row r="597" spans="1:92" ht="14.2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</row>
    <row r="598" spans="1:92" ht="14.2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</row>
    <row r="599" spans="1:92" ht="14.2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</row>
    <row r="600" spans="1:92" ht="14.2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</row>
    <row r="601" spans="1:92" ht="14.2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</row>
    <row r="602" spans="1:92" ht="14.2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</row>
    <row r="603" spans="1:92" ht="14.2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</row>
    <row r="604" spans="1:92" ht="14.2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</row>
    <row r="605" spans="1:92" ht="14.2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</row>
    <row r="606" spans="1:92" ht="14.2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</row>
    <row r="607" spans="1:92" ht="14.2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</row>
    <row r="608" spans="1:92" ht="14.2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</row>
    <row r="609" spans="1:92" ht="14.2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</row>
    <row r="610" spans="1:92" ht="14.2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</row>
    <row r="611" spans="1:92" ht="14.2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</row>
    <row r="612" spans="1:92" ht="14.2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</row>
    <row r="613" spans="1:92" ht="14.2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</row>
    <row r="614" spans="1:92" ht="14.2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</row>
    <row r="615" spans="1:92" ht="14.2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</row>
    <row r="616" spans="1:92" ht="14.2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</row>
    <row r="617" spans="1:92" ht="14.2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</row>
    <row r="618" spans="1:92" ht="14.2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</row>
    <row r="619" spans="1:92" ht="14.2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</row>
    <row r="620" spans="1:92" ht="14.2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</row>
    <row r="621" spans="1:92" ht="14.2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</row>
    <row r="622" spans="1:92" ht="14.2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</row>
    <row r="623" spans="1:92" ht="14.2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</row>
    <row r="624" spans="1:92" ht="14.2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</row>
    <row r="625" spans="1:92" ht="14.2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</row>
    <row r="626" spans="1:92" ht="14.2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</row>
    <row r="627" spans="1:92" ht="14.2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</row>
    <row r="628" spans="1:92" ht="14.2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</row>
    <row r="629" spans="1:92" ht="14.2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</row>
    <row r="630" spans="1:92" ht="14.2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</row>
    <row r="631" spans="1:92" ht="14.2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</row>
    <row r="632" spans="1:92" ht="14.2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</row>
    <row r="633" spans="1:92" ht="14.2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</row>
    <row r="634" spans="1:92" ht="14.2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</row>
    <row r="635" spans="1:92" ht="14.2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</row>
    <row r="636" spans="1:92" ht="14.2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</row>
    <row r="637" spans="1:92" ht="14.2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</row>
    <row r="638" spans="1:92" ht="14.2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</row>
    <row r="639" spans="1:92" ht="14.2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</row>
    <row r="640" spans="1:92" ht="14.2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</row>
    <row r="641" spans="1:92" ht="14.2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</row>
    <row r="642" spans="1:92" ht="14.2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</row>
    <row r="643" spans="1:92" ht="14.2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</row>
    <row r="644" spans="1:92" ht="14.2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</row>
    <row r="645" spans="1:92" ht="14.2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</row>
    <row r="646" spans="1:92" ht="14.2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</row>
    <row r="647" spans="1:92" ht="14.2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</row>
    <row r="648" spans="1:92" ht="14.2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</row>
    <row r="649" spans="1:92" ht="14.2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</row>
    <row r="650" spans="1:92" ht="14.2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</row>
    <row r="651" spans="1:92" ht="14.2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</row>
    <row r="652" spans="1:92" ht="14.2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</row>
    <row r="653" spans="1:92" ht="14.2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</row>
    <row r="654" spans="1:92" ht="14.2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</row>
    <row r="655" spans="1:92" ht="14.2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</row>
    <row r="656" spans="1:92" ht="14.2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</row>
    <row r="657" spans="1:92" ht="14.2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</row>
    <row r="658" spans="1:92" ht="14.2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</row>
    <row r="659" spans="1:92" ht="14.2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</row>
    <row r="660" spans="1:92" ht="14.2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</row>
    <row r="661" spans="1:92" ht="14.2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</row>
    <row r="662" spans="1:92" ht="14.2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</row>
    <row r="663" spans="1:92" ht="14.2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</row>
    <row r="664" spans="1:92" ht="14.2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</row>
    <row r="665" spans="1:92" ht="14.2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</row>
    <row r="666" spans="1:92" ht="14.2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</row>
    <row r="667" spans="1:92" ht="14.2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</row>
    <row r="668" spans="1:92" ht="14.2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</row>
    <row r="669" spans="1:92" ht="14.2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</row>
    <row r="670" spans="1:92" ht="14.2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</row>
    <row r="671" spans="1:92" ht="14.2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</row>
    <row r="672" spans="1:92" ht="14.2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</row>
    <row r="673" spans="1:92" ht="14.2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</row>
    <row r="674" spans="1:92" ht="14.2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</row>
    <row r="675" spans="1:92" ht="14.2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</row>
    <row r="676" spans="1:92" ht="14.2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</row>
    <row r="677" spans="1:92" ht="14.2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</row>
    <row r="678" spans="1:92" ht="14.2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</row>
    <row r="679" spans="1:92" ht="14.2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</row>
    <row r="680" spans="1:92" ht="14.2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</row>
    <row r="681" spans="1:92" ht="14.2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</row>
    <row r="682" spans="1:92" ht="14.2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</row>
    <row r="683" spans="1:92" ht="14.2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</row>
    <row r="684" spans="1:92" ht="14.2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</row>
    <row r="685" spans="1:92" ht="14.2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</row>
    <row r="686" spans="1:92" ht="14.2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</row>
    <row r="687" spans="1:92" ht="14.2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</row>
    <row r="688" spans="1:92" ht="14.2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</row>
    <row r="689" spans="1:92" ht="14.2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</row>
    <row r="690" spans="1:92" ht="14.2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</row>
    <row r="691" spans="1:92" ht="14.2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</row>
    <row r="692" spans="1:92" ht="14.2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</row>
    <row r="693" spans="1:92" ht="14.2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</row>
    <row r="694" spans="1:92" ht="14.2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</row>
    <row r="695" spans="1:92" ht="14.2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</row>
    <row r="696" spans="1:92" ht="14.2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</row>
    <row r="697" spans="1:92" ht="14.2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</row>
    <row r="698" spans="1:92" ht="14.2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</row>
    <row r="699" spans="1:92" ht="14.2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</row>
    <row r="700" spans="1:92" ht="14.2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</row>
    <row r="701" spans="1:92" ht="14.2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</row>
    <row r="702" spans="1:92" ht="14.2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</row>
    <row r="703" spans="1:92" ht="14.2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</row>
    <row r="704" spans="1:92" ht="14.2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</row>
    <row r="705" spans="1:92" ht="14.2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</row>
    <row r="706" spans="1:92" ht="14.2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</row>
    <row r="707" spans="1:92" ht="14.2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</row>
    <row r="708" spans="1:92" ht="14.2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</row>
    <row r="709" spans="1:92" ht="14.2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</row>
    <row r="710" spans="1:92" ht="14.2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</row>
    <row r="711" spans="1:92" ht="14.2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</row>
    <row r="712" spans="1:92" ht="14.2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</row>
    <row r="713" spans="1:92" ht="14.2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</row>
    <row r="714" spans="1:92" ht="14.2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</row>
    <row r="715" spans="1:92" ht="14.2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</row>
    <row r="716" spans="1:92" ht="14.2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</row>
    <row r="717" spans="1:92" ht="14.2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</row>
    <row r="718" spans="1:92" ht="14.2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</row>
    <row r="719" spans="1:92" ht="14.2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</row>
    <row r="720" spans="1:92" ht="14.2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</row>
    <row r="721" spans="1:92" ht="14.2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</row>
    <row r="722" spans="1:92" ht="14.2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</row>
    <row r="723" spans="1:92" ht="14.2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</row>
    <row r="724" spans="1:92" ht="14.2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</row>
    <row r="725" spans="1:92" ht="14.2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</row>
    <row r="726" spans="1:92" ht="14.2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</row>
    <row r="727" spans="1:92" ht="14.2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</row>
    <row r="728" spans="1:92" ht="14.2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</row>
    <row r="729" spans="1:92" ht="14.2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</row>
    <row r="730" spans="1:92" ht="14.2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</row>
    <row r="731" spans="1:92" ht="14.2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</row>
    <row r="732" spans="1:92" ht="14.2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</row>
    <row r="733" spans="1:92" ht="14.2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</row>
    <row r="734" spans="1:92" ht="14.2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</row>
    <row r="735" spans="1:92" ht="14.2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</row>
    <row r="736" spans="1:92" ht="14.2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</row>
    <row r="737" spans="1:92" ht="14.2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</row>
    <row r="738" spans="1:92" ht="14.2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</row>
    <row r="739" spans="1:92" ht="14.2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</row>
    <row r="740" spans="1:92" ht="14.2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</row>
    <row r="741" spans="1:92" ht="14.2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</row>
    <row r="742" spans="1:92" ht="14.2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</row>
    <row r="743" spans="1:92" ht="14.2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</row>
    <row r="744" spans="1:92" ht="14.2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</row>
    <row r="745" spans="1:92" ht="14.2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</row>
    <row r="746" spans="1:92" ht="14.2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</row>
    <row r="747" spans="1:92" ht="14.2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</row>
    <row r="748" spans="1:92" ht="14.2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</row>
    <row r="749" spans="1:92" ht="14.2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</row>
    <row r="750" spans="1:92" ht="14.2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</row>
    <row r="751" spans="1:92" ht="14.2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</row>
    <row r="752" spans="1:92" ht="14.2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</row>
    <row r="753" spans="1:92" ht="14.2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</row>
    <row r="754" spans="1:92" ht="14.2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</row>
    <row r="755" spans="1:92" ht="14.2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</row>
    <row r="756" spans="1:92" ht="14.2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</row>
    <row r="757" spans="1:92" ht="14.2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</row>
    <row r="758" spans="1:92" ht="14.2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</row>
    <row r="759" spans="1:92" ht="14.2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</row>
    <row r="760" spans="1:92" ht="14.2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</row>
    <row r="761" spans="1:92" ht="14.2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</row>
    <row r="762" spans="1:92" ht="14.2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</row>
    <row r="763" spans="1:92" ht="14.2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</row>
    <row r="764" spans="1:92" ht="14.2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</row>
    <row r="765" spans="1:92" ht="14.2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</row>
    <row r="766" spans="1:92" ht="14.2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</row>
    <row r="767" spans="1:92" ht="14.2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</row>
    <row r="768" spans="1:92" ht="14.2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</row>
    <row r="769" spans="1:92" ht="14.2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</row>
    <row r="770" spans="1:92" ht="14.2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</row>
    <row r="771" spans="1:92" ht="14.2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</row>
    <row r="772" spans="1:92" ht="14.2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</row>
    <row r="773" spans="1:92" ht="14.2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</row>
    <row r="774" spans="1:92" ht="14.2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</row>
    <row r="775" spans="1:92" ht="14.2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</row>
    <row r="776" spans="1:92" ht="14.2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</row>
    <row r="777" spans="1:92" ht="14.2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</row>
    <row r="778" spans="1:92" ht="14.2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</row>
    <row r="779" spans="1:92" ht="14.2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</row>
    <row r="780" spans="1:92" ht="14.2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</row>
    <row r="781" spans="1:92" ht="14.2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</row>
    <row r="782" spans="1:92" ht="14.2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</row>
    <row r="783" spans="1:92" ht="14.2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</row>
    <row r="784" spans="1:92" ht="14.2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</row>
    <row r="785" spans="1:92" ht="14.2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</row>
    <row r="786" spans="1:92" ht="14.2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</row>
    <row r="787" spans="1:92" ht="14.2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</row>
    <row r="788" spans="1:92" ht="14.2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</row>
    <row r="789" spans="1:92" ht="14.2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</row>
    <row r="790" spans="1:92" ht="14.2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</row>
    <row r="791" spans="1:92" ht="14.2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</row>
    <row r="792" spans="1:92" ht="14.2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</row>
    <row r="793" spans="1:92" ht="14.2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</row>
    <row r="794" spans="1:92" ht="14.2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</row>
    <row r="795" spans="1:92" ht="14.2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</row>
    <row r="796" spans="1:92" ht="14.2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</row>
    <row r="797" spans="1:92" ht="14.2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</row>
    <row r="798" spans="1:92" ht="14.2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</row>
    <row r="799" spans="1:92" ht="14.2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</row>
    <row r="800" spans="1:92" ht="14.2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</row>
    <row r="801" spans="1:92" ht="14.2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</row>
    <row r="802" spans="1:92" ht="14.2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</row>
    <row r="803" spans="1:92" ht="14.2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</row>
    <row r="804" spans="1:92" ht="14.2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</row>
    <row r="805" spans="1:92" ht="14.2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</row>
    <row r="806" spans="1:92" ht="14.2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</row>
    <row r="807" spans="1:92" ht="14.2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</row>
    <row r="808" spans="1:92" ht="14.2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</row>
    <row r="809" spans="1:92" ht="14.2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</row>
    <row r="810" spans="1:92" ht="14.2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</row>
    <row r="811" spans="1:92" ht="14.2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</row>
    <row r="812" spans="1:92" ht="14.2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</row>
    <row r="813" spans="1:92" ht="14.2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</row>
    <row r="814" spans="1:92" ht="14.2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</row>
    <row r="815" spans="1:92" ht="14.2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</row>
    <row r="816" spans="1:92" ht="14.2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</row>
    <row r="817" spans="1:92" ht="14.2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</row>
    <row r="818" spans="1:92" ht="14.2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</row>
    <row r="819" spans="1:92" ht="14.2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</row>
    <row r="820" spans="1:92" ht="14.2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</row>
    <row r="821" spans="1:92" ht="14.2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</row>
    <row r="822" spans="1:92" ht="14.2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</row>
    <row r="823" spans="1:92" ht="14.2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</row>
    <row r="824" spans="1:92" ht="14.2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</row>
    <row r="825" spans="1:92" ht="14.2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</row>
    <row r="826" spans="1:92" ht="14.2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</row>
    <row r="827" spans="1:92" ht="14.2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</row>
    <row r="828" spans="1:92" ht="14.2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</row>
    <row r="829" spans="1:92" ht="14.2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</row>
    <row r="830" spans="1:92" ht="14.2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</row>
    <row r="831" spans="1:92" ht="14.2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</row>
    <row r="832" spans="1:92" ht="14.2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</row>
    <row r="833" spans="1:92" ht="14.2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</row>
    <row r="834" spans="1:92" ht="14.2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</row>
    <row r="835" spans="1:92" ht="14.2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</row>
    <row r="836" spans="1:92" ht="14.2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</row>
    <row r="837" spans="1:92" ht="14.2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</row>
    <row r="838" spans="1:92" ht="14.2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</row>
    <row r="839" spans="1:92" ht="14.2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</row>
    <row r="840" spans="1:92" ht="14.2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</row>
    <row r="841" spans="1:92" ht="14.2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</row>
    <row r="842" spans="1:92" ht="14.2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</row>
    <row r="843" spans="1:92" ht="14.2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</row>
    <row r="844" spans="1:92" ht="14.2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</row>
    <row r="845" spans="1:92" ht="14.2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</row>
    <row r="846" spans="1:92" ht="14.2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</row>
    <row r="847" spans="1:92" ht="14.2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</row>
    <row r="848" spans="1:92" ht="14.2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</row>
    <row r="849" spans="1:92" ht="14.2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</row>
    <row r="850" spans="1:92" ht="14.2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</row>
    <row r="851" spans="1:92" ht="14.2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</row>
    <row r="852" spans="1:92" ht="14.2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</row>
    <row r="853" spans="1:92" ht="14.2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</row>
    <row r="854" spans="1:92" ht="14.2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</row>
    <row r="855" spans="1:92" ht="14.2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</row>
    <row r="856" spans="1:92" ht="14.2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</row>
    <row r="857" spans="1:92" ht="14.2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</row>
    <row r="858" spans="1:92" ht="14.2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</row>
    <row r="859" spans="1:92" ht="14.2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</row>
    <row r="860" spans="1:92" ht="14.2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</row>
    <row r="861" spans="1:92" ht="14.2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</row>
    <row r="862" spans="1:92" ht="14.2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</row>
    <row r="863" spans="1:92" ht="14.2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</row>
    <row r="864" spans="1:92" ht="14.2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</row>
    <row r="865" spans="1:92" ht="14.2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</row>
    <row r="866" spans="1:92" ht="14.2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</row>
    <row r="867" spans="1:92" ht="14.2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</row>
    <row r="868" spans="1:92" ht="14.2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</row>
    <row r="869" spans="1:92" ht="14.2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</row>
    <row r="870" spans="1:92" ht="14.2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</row>
    <row r="871" spans="1:92" ht="14.2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</row>
    <row r="872" spans="1:92" ht="14.2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</row>
    <row r="873" spans="1:92" ht="14.2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</row>
    <row r="874" spans="1:92" ht="14.2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</row>
    <row r="875" spans="1:92" ht="14.2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</row>
    <row r="876" spans="1:92" ht="14.2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</row>
    <row r="877" spans="1:92" ht="14.2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</row>
    <row r="878" spans="1:92" ht="14.2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</row>
    <row r="879" spans="1:92" ht="14.2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</row>
    <row r="880" spans="1:92" ht="14.2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</row>
    <row r="881" spans="1:92" ht="14.2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</row>
    <row r="882" spans="1:92" ht="14.2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</row>
    <row r="883" spans="1:92" ht="14.2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</row>
    <row r="884" spans="1:92" ht="14.2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</row>
    <row r="885" spans="1:92" ht="14.2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</row>
    <row r="886" spans="1:92" ht="14.2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</row>
    <row r="887" spans="1:92" ht="14.2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</row>
    <row r="888" spans="1:92" ht="14.2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</row>
    <row r="889" spans="1:92" ht="14.2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</row>
    <row r="890" spans="1:92" ht="14.2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</row>
    <row r="891" spans="1:92" ht="14.2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</row>
    <row r="892" spans="1:92" ht="14.2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</row>
    <row r="893" spans="1:92" ht="14.2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</row>
    <row r="894" spans="1:92" ht="14.2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</row>
    <row r="895" spans="1:92" ht="14.2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</row>
    <row r="896" spans="1:92" ht="14.2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</row>
    <row r="897" spans="1:92" ht="14.2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</row>
    <row r="898" spans="1:92" ht="14.2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</row>
    <row r="899" spans="1:92" ht="14.2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</row>
    <row r="900" spans="1:92" ht="14.2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</row>
    <row r="901" spans="1:92" ht="14.2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</row>
    <row r="902" spans="1:92" ht="14.2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</row>
    <row r="903" spans="1:92" ht="14.2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</row>
    <row r="904" spans="1:92" ht="14.2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</row>
    <row r="905" spans="1:92" ht="14.2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</row>
    <row r="906" spans="1:92" ht="14.2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</row>
    <row r="907" spans="1:92" ht="14.2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</row>
    <row r="908" spans="1:92" ht="14.2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</row>
    <row r="909" spans="1:92" ht="14.2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</row>
    <row r="910" spans="1:92" ht="14.2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</row>
    <row r="911" spans="1:92" ht="14.2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</row>
    <row r="912" spans="1:92" ht="14.2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</row>
    <row r="913" spans="1:92" ht="14.2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</row>
    <row r="914" spans="1:92" ht="14.2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</row>
    <row r="915" spans="1:92" ht="14.2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</row>
    <row r="916" spans="1:92" ht="14.2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</row>
    <row r="917" spans="1:92" ht="14.2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</row>
    <row r="918" spans="1:92" ht="14.2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</row>
    <row r="919" spans="1:92" ht="14.2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</row>
    <row r="920" spans="1:92" ht="14.2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</row>
    <row r="921" spans="1:92" ht="14.2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</row>
    <row r="922" spans="1:92" ht="14.2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</row>
    <row r="923" spans="1:92" ht="14.2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</row>
    <row r="924" spans="1:92" ht="14.2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</row>
    <row r="925" spans="1:92" ht="14.2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</row>
    <row r="926" spans="1:92" ht="14.2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</row>
    <row r="927" spans="1:92" ht="14.2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</row>
    <row r="928" spans="1:92" ht="14.2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</row>
    <row r="929" spans="1:92" ht="14.2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</row>
    <row r="930" spans="1:92" ht="14.2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</row>
    <row r="931" spans="1:92" ht="14.2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</row>
    <row r="932" spans="1:92" ht="14.2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</row>
    <row r="933" spans="1:92" ht="14.2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</row>
    <row r="934" spans="1:92" ht="14.2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</row>
    <row r="935" spans="1:92" ht="14.2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</row>
    <row r="936" spans="1:92" ht="14.2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</row>
    <row r="937" spans="1:92" ht="14.2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</row>
    <row r="938" spans="1:92" ht="14.2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</row>
    <row r="939" spans="1:92" ht="14.2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</row>
    <row r="940" spans="1:92" ht="14.2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</row>
    <row r="941" spans="1:92" ht="14.2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</row>
    <row r="942" spans="1:92" ht="14.2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</row>
    <row r="943" spans="1:92" ht="14.2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</row>
    <row r="944" spans="1:92" ht="14.2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</row>
    <row r="945" spans="1:92" ht="14.2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</row>
    <row r="946" spans="1:92" ht="14.2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</row>
    <row r="947" spans="1:92" ht="14.2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</row>
    <row r="948" spans="1:92" ht="14.2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</row>
    <row r="949" spans="1:92" ht="14.2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</row>
    <row r="950" spans="1:92" ht="14.2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</row>
    <row r="951" spans="1:92" ht="14.2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</row>
    <row r="952" spans="1:92" ht="14.2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</row>
    <row r="953" spans="1:92" ht="14.2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</row>
    <row r="954" spans="1:92" ht="14.2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</row>
    <row r="955" spans="1:92" ht="14.2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</row>
    <row r="956" spans="1:92" ht="14.2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</row>
    <row r="957" spans="1:92" ht="14.2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</row>
    <row r="958" spans="1:92" ht="14.2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</row>
    <row r="959" spans="1:92" ht="14.2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</row>
    <row r="960" spans="1:92" ht="14.2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</row>
    <row r="961" spans="1:92" ht="14.2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</row>
    <row r="962" spans="1:92" ht="14.2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</row>
    <row r="963" spans="1:92" ht="14.2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</row>
    <row r="964" spans="1:92" ht="14.2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</row>
    <row r="965" spans="1:92" ht="14.2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</row>
    <row r="966" spans="1:92" ht="14.2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</row>
    <row r="967" spans="1:92" ht="14.2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</row>
    <row r="968" spans="1:92" ht="14.2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</row>
    <row r="969" spans="1:92" ht="14.2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</row>
    <row r="970" spans="1:92" ht="14.2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</row>
    <row r="971" spans="1:92" ht="14.2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</row>
    <row r="972" spans="1:92" ht="14.2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</row>
    <row r="973" spans="1:92" ht="14.2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</row>
    <row r="974" spans="1:92" ht="14.2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</row>
    <row r="975" spans="1:92" ht="14.2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</row>
    <row r="976" spans="1:92" ht="14.2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</row>
    <row r="977" spans="1:92" ht="14.2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</row>
    <row r="978" spans="1:92" ht="14.2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</row>
    <row r="979" spans="1:92" ht="14.2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</row>
    <row r="980" spans="1:92" ht="14.2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</row>
    <row r="981" spans="1:92" ht="14.2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</row>
    <row r="982" spans="1:92" ht="14.2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</row>
    <row r="983" spans="1:92" ht="14.2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</row>
    <row r="984" spans="1:92" ht="14.2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</row>
    <row r="985" spans="1:92" ht="14.2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</row>
    <row r="986" spans="1:92" ht="14.2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</row>
    <row r="987" spans="1:92" ht="14.2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</row>
    <row r="988" spans="1:92" ht="14.2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</row>
    <row r="989" spans="1:92" ht="14.2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</row>
    <row r="990" spans="1:92" ht="14.2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</row>
    <row r="991" spans="1:92" ht="14.2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</row>
    <row r="992" spans="1:92" ht="14.2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</row>
    <row r="993" spans="1:92" ht="14.2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</row>
    <row r="994" spans="1:92" ht="14.2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</row>
    <row r="995" spans="1:92" ht="14.2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</row>
    <row r="996" spans="1:92" ht="14.2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</row>
    <row r="997" spans="1:92" ht="14.2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</row>
    <row r="998" spans="1:92" ht="14.2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</row>
  </sheetData>
  <mergeCells count="5">
    <mergeCell ref="B1:X1"/>
    <mergeCell ref="Y1:AU1"/>
    <mergeCell ref="AV1:BR1"/>
    <mergeCell ref="BS1:CN1"/>
    <mergeCell ref="D32:CN32"/>
  </mergeCells>
  <conditionalFormatting sqref="B3:CN90">
    <cfRule type="expression" dxfId="51" priority="1">
      <formula>B3:CN3=MIN($B3:$CN3)</formula>
    </cfRule>
  </conditionalFormatting>
  <conditionalFormatting sqref="B3:CN22 D34:X53 AA34:AU53 AX34:BR53 BT34:CN53">
    <cfRule type="expression" dxfId="50" priority="7">
      <formula>B3=MIN(B$3:B$22, B$34:B$53)</formula>
    </cfRule>
  </conditionalFormatting>
  <conditionalFormatting sqref="D3:X61">
    <cfRule type="expression" dxfId="49" priority="4">
      <formula>D3:X61=MIN($D3:$X3)</formula>
    </cfRule>
  </conditionalFormatting>
  <conditionalFormatting sqref="AA3:AU61">
    <cfRule type="expression" dxfId="48" priority="3">
      <formula>AA3:AT61=MIN($AA3:$AU3)</formula>
    </cfRule>
  </conditionalFormatting>
  <conditionalFormatting sqref="AX3:BR61">
    <cfRule type="expression" dxfId="47" priority="2">
      <formula>AX3:BQ61=MIN($AX3:$BR3)</formula>
    </cfRule>
  </conditionalFormatting>
  <conditionalFormatting sqref="BT3:CN61">
    <cfRule type="expression" dxfId="46" priority="6">
      <formula>BT3:CM61=MIN($BT3:$CN3)</formula>
    </cfRule>
  </conditionalFormatting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8C6E2-6EBA-4C9F-8527-CFA9AAA98CA5}">
  <dimension ref="A1:FR30"/>
  <sheetViews>
    <sheetView topLeftCell="BY1" zoomScale="60" zoomScaleNormal="60" workbookViewId="0">
      <selection activeCell="CK34" sqref="CK34"/>
    </sheetView>
  </sheetViews>
  <sheetFormatPr defaultRowHeight="13.8" x14ac:dyDescent="0.25"/>
  <sheetData>
    <row r="1" spans="1:174" s="18" customFormat="1" x14ac:dyDescent="0.25">
      <c r="A1" s="22" t="s">
        <v>0</v>
      </c>
      <c r="W1" s="22" t="s">
        <v>130</v>
      </c>
      <c r="AR1" s="22" t="s">
        <v>6</v>
      </c>
      <c r="BO1" s="22" t="s">
        <v>131</v>
      </c>
      <c r="CJ1" s="22" t="s">
        <v>2</v>
      </c>
      <c r="DG1" s="22" t="s">
        <v>132</v>
      </c>
      <c r="EB1" s="22" t="s">
        <v>3</v>
      </c>
      <c r="EX1" s="22" t="s">
        <v>133</v>
      </c>
    </row>
    <row r="2" spans="1:174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1" t="s">
        <v>15</v>
      </c>
      <c r="K2" s="1" t="s">
        <v>16</v>
      </c>
      <c r="L2" s="1" t="s">
        <v>17</v>
      </c>
      <c r="M2" s="1" t="s">
        <v>18</v>
      </c>
      <c r="N2" s="1" t="s">
        <v>19</v>
      </c>
      <c r="O2" s="1" t="s">
        <v>20</v>
      </c>
      <c r="P2" s="1" t="s">
        <v>21</v>
      </c>
      <c r="Q2" s="1" t="s">
        <v>22</v>
      </c>
      <c r="R2" s="1" t="s">
        <v>23</v>
      </c>
      <c r="S2" s="1" t="s">
        <v>24</v>
      </c>
      <c r="T2" s="1" t="s">
        <v>25</v>
      </c>
      <c r="U2" s="1" t="s">
        <v>26</v>
      </c>
      <c r="V2" s="1" t="s">
        <v>27</v>
      </c>
      <c r="W2" s="1" t="s">
        <v>7</v>
      </c>
      <c r="X2" s="1" t="s">
        <v>8</v>
      </c>
      <c r="Y2" s="1" t="s">
        <v>9</v>
      </c>
      <c r="Z2" s="1" t="s">
        <v>10</v>
      </c>
      <c r="AA2" s="1" t="s">
        <v>11</v>
      </c>
      <c r="AB2" s="1" t="s">
        <v>12</v>
      </c>
      <c r="AC2" s="1" t="s">
        <v>13</v>
      </c>
      <c r="AD2" s="1" t="s">
        <v>14</v>
      </c>
      <c r="AE2" s="1" t="s">
        <v>15</v>
      </c>
      <c r="AF2" s="1" t="s">
        <v>16</v>
      </c>
      <c r="AG2" s="1" t="s">
        <v>17</v>
      </c>
      <c r="AH2" s="1" t="s">
        <v>18</v>
      </c>
      <c r="AI2" s="1" t="s">
        <v>19</v>
      </c>
      <c r="AJ2" s="1" t="s">
        <v>20</v>
      </c>
      <c r="AK2" s="1" t="s">
        <v>21</v>
      </c>
      <c r="AL2" s="1" t="s">
        <v>22</v>
      </c>
      <c r="AM2" s="1" t="s">
        <v>23</v>
      </c>
      <c r="AN2" s="1" t="s">
        <v>24</v>
      </c>
      <c r="AO2" s="1" t="s">
        <v>25</v>
      </c>
      <c r="AP2" s="1" t="s">
        <v>26</v>
      </c>
      <c r="AQ2" s="1" t="s">
        <v>27</v>
      </c>
      <c r="AR2" s="1" t="s">
        <v>5</v>
      </c>
      <c r="AS2" s="1" t="s">
        <v>6</v>
      </c>
      <c r="AT2" s="1" t="s">
        <v>7</v>
      </c>
      <c r="AU2" s="1" t="s">
        <v>8</v>
      </c>
      <c r="AV2" s="1" t="s">
        <v>9</v>
      </c>
      <c r="AW2" s="1" t="s">
        <v>10</v>
      </c>
      <c r="AX2" s="1" t="s">
        <v>11</v>
      </c>
      <c r="AY2" s="1" t="s">
        <v>12</v>
      </c>
      <c r="AZ2" s="1" t="s">
        <v>13</v>
      </c>
      <c r="BA2" s="1" t="s">
        <v>14</v>
      </c>
      <c r="BB2" s="1" t="s">
        <v>15</v>
      </c>
      <c r="BC2" s="1" t="s">
        <v>16</v>
      </c>
      <c r="BD2" s="1" t="s">
        <v>17</v>
      </c>
      <c r="BE2" s="1" t="s">
        <v>18</v>
      </c>
      <c r="BF2" s="1" t="s">
        <v>19</v>
      </c>
      <c r="BG2" s="1" t="s">
        <v>20</v>
      </c>
      <c r="BH2" s="1" t="s">
        <v>21</v>
      </c>
      <c r="BI2" s="1" t="s">
        <v>22</v>
      </c>
      <c r="BJ2" s="1" t="s">
        <v>23</v>
      </c>
      <c r="BK2" s="1" t="s">
        <v>24</v>
      </c>
      <c r="BL2" s="1" t="s">
        <v>25</v>
      </c>
      <c r="BM2" s="1" t="s">
        <v>26</v>
      </c>
      <c r="BN2" s="1" t="s">
        <v>27</v>
      </c>
      <c r="BO2" s="1" t="s">
        <v>7</v>
      </c>
      <c r="BP2" s="1" t="s">
        <v>8</v>
      </c>
      <c r="BQ2" s="1" t="s">
        <v>9</v>
      </c>
      <c r="BR2" s="1" t="s">
        <v>10</v>
      </c>
      <c r="BS2" s="1" t="s">
        <v>11</v>
      </c>
      <c r="BT2" s="1" t="s">
        <v>12</v>
      </c>
      <c r="BU2" s="1" t="s">
        <v>13</v>
      </c>
      <c r="BV2" s="1" t="s">
        <v>14</v>
      </c>
      <c r="BW2" s="1" t="s">
        <v>15</v>
      </c>
      <c r="BX2" s="1" t="s">
        <v>16</v>
      </c>
      <c r="BY2" s="1" t="s">
        <v>17</v>
      </c>
      <c r="BZ2" s="1" t="s">
        <v>18</v>
      </c>
      <c r="CA2" s="1" t="s">
        <v>19</v>
      </c>
      <c r="CB2" s="1" t="s">
        <v>20</v>
      </c>
      <c r="CC2" s="1" t="s">
        <v>21</v>
      </c>
      <c r="CD2" s="1" t="s">
        <v>22</v>
      </c>
      <c r="CE2" s="1" t="s">
        <v>23</v>
      </c>
      <c r="CF2" s="1" t="s">
        <v>24</v>
      </c>
      <c r="CG2" s="1" t="s">
        <v>25</v>
      </c>
      <c r="CH2" s="1" t="s">
        <v>26</v>
      </c>
      <c r="CI2" s="1" t="s">
        <v>27</v>
      </c>
      <c r="CJ2" s="1" t="s">
        <v>5</v>
      </c>
      <c r="CK2" s="1" t="s">
        <v>6</v>
      </c>
      <c r="CL2" s="1" t="s">
        <v>7</v>
      </c>
      <c r="CM2" s="1" t="s">
        <v>8</v>
      </c>
      <c r="CN2" s="1" t="s">
        <v>9</v>
      </c>
      <c r="CO2" s="1" t="s">
        <v>10</v>
      </c>
      <c r="CP2" s="1" t="s">
        <v>11</v>
      </c>
      <c r="CQ2" s="1" t="s">
        <v>12</v>
      </c>
      <c r="CR2" s="1" t="s">
        <v>13</v>
      </c>
      <c r="CS2" s="1" t="s">
        <v>14</v>
      </c>
      <c r="CT2" s="1" t="s">
        <v>15</v>
      </c>
      <c r="CU2" s="1" t="s">
        <v>16</v>
      </c>
      <c r="CV2" s="1" t="s">
        <v>17</v>
      </c>
      <c r="CW2" s="1" t="s">
        <v>18</v>
      </c>
      <c r="CX2" s="1" t="s">
        <v>19</v>
      </c>
      <c r="CY2" s="1" t="s">
        <v>20</v>
      </c>
      <c r="CZ2" s="1" t="s">
        <v>21</v>
      </c>
      <c r="DA2" s="1" t="s">
        <v>22</v>
      </c>
      <c r="DB2" s="1" t="s">
        <v>23</v>
      </c>
      <c r="DC2" s="1" t="s">
        <v>24</v>
      </c>
      <c r="DD2" s="1" t="s">
        <v>25</v>
      </c>
      <c r="DE2" s="1" t="s">
        <v>26</v>
      </c>
      <c r="DF2" s="1" t="s">
        <v>27</v>
      </c>
      <c r="DG2" s="1" t="s">
        <v>7</v>
      </c>
      <c r="DH2" s="1" t="s">
        <v>8</v>
      </c>
      <c r="DI2" s="1" t="s">
        <v>9</v>
      </c>
      <c r="DJ2" s="1" t="s">
        <v>10</v>
      </c>
      <c r="DK2" s="1" t="s">
        <v>11</v>
      </c>
      <c r="DL2" s="1" t="s">
        <v>12</v>
      </c>
      <c r="DM2" s="1" t="s">
        <v>13</v>
      </c>
      <c r="DN2" s="1" t="s">
        <v>14</v>
      </c>
      <c r="DO2" s="1" t="s">
        <v>15</v>
      </c>
      <c r="DP2" s="1" t="s">
        <v>16</v>
      </c>
      <c r="DQ2" s="1" t="s">
        <v>17</v>
      </c>
      <c r="DR2" s="1" t="s">
        <v>18</v>
      </c>
      <c r="DS2" s="1" t="s">
        <v>19</v>
      </c>
      <c r="DT2" s="1" t="s">
        <v>20</v>
      </c>
      <c r="DU2" s="1" t="s">
        <v>21</v>
      </c>
      <c r="DV2" s="1" t="s">
        <v>22</v>
      </c>
      <c r="DW2" s="1" t="s">
        <v>23</v>
      </c>
      <c r="DX2" s="1" t="s">
        <v>24</v>
      </c>
      <c r="DY2" s="1" t="s">
        <v>25</v>
      </c>
      <c r="DZ2" s="1" t="s">
        <v>26</v>
      </c>
      <c r="EA2" s="1" t="s">
        <v>27</v>
      </c>
      <c r="EB2" s="1" t="s">
        <v>5</v>
      </c>
      <c r="EC2" s="1" t="s">
        <v>7</v>
      </c>
      <c r="ED2" s="1" t="s">
        <v>8</v>
      </c>
      <c r="EE2" s="1" t="s">
        <v>9</v>
      </c>
      <c r="EF2" s="1" t="s">
        <v>10</v>
      </c>
      <c r="EG2" s="1" t="s">
        <v>11</v>
      </c>
      <c r="EH2" s="1" t="s">
        <v>12</v>
      </c>
      <c r="EI2" s="1" t="s">
        <v>13</v>
      </c>
      <c r="EJ2" s="1" t="s">
        <v>14</v>
      </c>
      <c r="EK2" s="1" t="s">
        <v>15</v>
      </c>
      <c r="EL2" s="1" t="s">
        <v>16</v>
      </c>
      <c r="EM2" s="1" t="s">
        <v>17</v>
      </c>
      <c r="EN2" s="1" t="s">
        <v>18</v>
      </c>
      <c r="EO2" s="1" t="s">
        <v>19</v>
      </c>
      <c r="EP2" s="1" t="s">
        <v>20</v>
      </c>
      <c r="EQ2" s="1" t="s">
        <v>21</v>
      </c>
      <c r="ER2" s="1" t="s">
        <v>22</v>
      </c>
      <c r="ES2" s="1" t="s">
        <v>23</v>
      </c>
      <c r="ET2" s="1" t="s">
        <v>24</v>
      </c>
      <c r="EU2" s="1" t="s">
        <v>25</v>
      </c>
      <c r="EV2" s="1" t="s">
        <v>26</v>
      </c>
      <c r="EW2" s="1" t="s">
        <v>27</v>
      </c>
      <c r="EX2" s="1" t="s">
        <v>7</v>
      </c>
      <c r="EY2" s="1" t="s">
        <v>8</v>
      </c>
      <c r="EZ2" s="1" t="s">
        <v>9</v>
      </c>
      <c r="FA2" s="1" t="s">
        <v>10</v>
      </c>
      <c r="FB2" s="1" t="s">
        <v>11</v>
      </c>
      <c r="FC2" s="1" t="s">
        <v>12</v>
      </c>
      <c r="FD2" s="1" t="s">
        <v>13</v>
      </c>
      <c r="FE2" s="1" t="s">
        <v>14</v>
      </c>
      <c r="FF2" s="1" t="s">
        <v>15</v>
      </c>
      <c r="FG2" s="1" t="s">
        <v>16</v>
      </c>
      <c r="FH2" s="1" t="s">
        <v>17</v>
      </c>
      <c r="FI2" s="1" t="s">
        <v>18</v>
      </c>
      <c r="FJ2" s="1" t="s">
        <v>19</v>
      </c>
      <c r="FK2" s="1" t="s">
        <v>20</v>
      </c>
      <c r="FL2" s="1" t="s">
        <v>21</v>
      </c>
      <c r="FM2" s="1" t="s">
        <v>22</v>
      </c>
      <c r="FN2" s="1" t="s">
        <v>23</v>
      </c>
      <c r="FO2" s="1" t="s">
        <v>24</v>
      </c>
      <c r="FP2" s="1" t="s">
        <v>25</v>
      </c>
      <c r="FQ2" s="1" t="s">
        <v>26</v>
      </c>
      <c r="FR2" s="1" t="s">
        <v>27</v>
      </c>
    </row>
    <row r="3" spans="1:174" ht="14.4" x14ac:dyDescent="0.3">
      <c r="A3" s="2">
        <v>493.43250155240099</v>
      </c>
      <c r="B3" s="2">
        <v>48.194434964595402</v>
      </c>
      <c r="C3" s="2">
        <v>45.497214578640403</v>
      </c>
      <c r="D3" s="2">
        <v>44.750703956126003</v>
      </c>
      <c r="E3" s="2">
        <v>42.399320017080697</v>
      </c>
      <c r="F3" s="2">
        <v>44.996819314245002</v>
      </c>
      <c r="G3" s="2">
        <v>41.740025468604998</v>
      </c>
      <c r="H3" s="2">
        <v>42.812760378469697</v>
      </c>
      <c r="I3" s="2">
        <v>42.554675586891399</v>
      </c>
      <c r="J3" s="2">
        <v>43.297126082898899</v>
      </c>
      <c r="K3" s="2">
        <v>42.846697569105501</v>
      </c>
      <c r="L3" s="2">
        <v>41.173960345428398</v>
      </c>
      <c r="M3" s="2">
        <v>40.871877134594797</v>
      </c>
      <c r="N3" s="2">
        <v>40.6018417064614</v>
      </c>
      <c r="O3" s="2">
        <v>39.9897537641857</v>
      </c>
      <c r="P3" s="2">
        <v>39.3304104881095</v>
      </c>
      <c r="Q3" s="2">
        <v>43.009398276866698</v>
      </c>
      <c r="R3" s="2">
        <v>40.743500835831902</v>
      </c>
      <c r="S3" s="2">
        <v>39.799949238231001</v>
      </c>
      <c r="T3" s="2">
        <v>39.6935321118576</v>
      </c>
      <c r="U3" s="2">
        <v>39.191807605440601</v>
      </c>
      <c r="V3" s="2">
        <v>40.401802774928598</v>
      </c>
      <c r="W3" s="2">
        <v>34.0809713568067</v>
      </c>
      <c r="X3" s="2">
        <v>31.628707093448899</v>
      </c>
      <c r="Y3" s="2">
        <v>35.0463607704393</v>
      </c>
      <c r="Z3" s="2">
        <v>35.264292532885001</v>
      </c>
      <c r="AA3" s="2">
        <v>36.684537981905201</v>
      </c>
      <c r="AB3" s="2">
        <v>39.221539972202997</v>
      </c>
      <c r="AC3" s="2">
        <v>39.140285786554401</v>
      </c>
      <c r="AD3" s="2">
        <v>38.611155888438901</v>
      </c>
      <c r="AE3" s="2">
        <v>39.055482252517997</v>
      </c>
      <c r="AF3" s="2">
        <v>36.206875320116801</v>
      </c>
      <c r="AG3" s="2">
        <v>33.790919502590597</v>
      </c>
      <c r="AH3" s="2">
        <v>33.388400925372999</v>
      </c>
      <c r="AI3" s="2">
        <v>33.833695854192797</v>
      </c>
      <c r="AJ3" s="2">
        <v>35.800860362213797</v>
      </c>
      <c r="AK3" s="2">
        <v>33.347486841458696</v>
      </c>
      <c r="AL3" s="2">
        <v>34.043545947609999</v>
      </c>
      <c r="AM3" s="2">
        <v>34.945052889520802</v>
      </c>
      <c r="AN3" s="2">
        <v>33.114797515727403</v>
      </c>
      <c r="AO3" s="2">
        <v>34.425406729589</v>
      </c>
      <c r="AP3" s="2">
        <v>33.130515998300098</v>
      </c>
      <c r="AQ3" s="2">
        <v>32.422064355558298</v>
      </c>
      <c r="AR3" s="2">
        <v>39.127016554653103</v>
      </c>
      <c r="AS3" s="2">
        <v>493.30112515777898</v>
      </c>
      <c r="AT3" s="2">
        <v>39.123468058698201</v>
      </c>
      <c r="AU3" s="2">
        <v>39.083627937803598</v>
      </c>
      <c r="AV3" s="2">
        <v>39.0961624187971</v>
      </c>
      <c r="AW3" s="2">
        <v>40.257069833262499</v>
      </c>
      <c r="AX3" s="2">
        <v>40.1743474667648</v>
      </c>
      <c r="AY3" s="2">
        <v>39.761837432009301</v>
      </c>
      <c r="AZ3" s="2">
        <v>40.665385048925799</v>
      </c>
      <c r="BA3" s="2">
        <v>40.260307050307098</v>
      </c>
      <c r="BB3" s="2">
        <v>40.458863546980503</v>
      </c>
      <c r="BC3" s="2">
        <v>40.246436239600598</v>
      </c>
      <c r="BD3" s="2">
        <v>40.037676368315097</v>
      </c>
      <c r="BE3" s="2">
        <v>40.179052870756998</v>
      </c>
      <c r="BF3" s="2">
        <v>40.256170620123299</v>
      </c>
      <c r="BG3" s="2">
        <v>40.0935743819715</v>
      </c>
      <c r="BH3" s="2">
        <v>38.585724915664798</v>
      </c>
      <c r="BI3" s="2">
        <v>38.6276424308179</v>
      </c>
      <c r="BJ3" s="2">
        <v>38.675379346265998</v>
      </c>
      <c r="BK3" s="2">
        <v>38.6589223554084</v>
      </c>
      <c r="BL3" s="2">
        <v>38.648343780009398</v>
      </c>
      <c r="BM3" s="3">
        <f>SQRT(1508.613741314)</f>
        <v>38.840877195475386</v>
      </c>
      <c r="BN3" s="3">
        <f>SQRT(1484.29412654325)</f>
        <v>38.526537951693115</v>
      </c>
      <c r="BO3" s="3">
        <v>25.632302455363501</v>
      </c>
      <c r="BP3" s="8">
        <v>25.953219636014001</v>
      </c>
      <c r="BQ3" s="4">
        <v>26.038793199596601</v>
      </c>
      <c r="BR3" s="4">
        <v>25.866302418584901</v>
      </c>
      <c r="BS3" s="4">
        <v>26.076780539772699</v>
      </c>
      <c r="BT3" s="4">
        <v>25.7339237136826</v>
      </c>
      <c r="BU3" s="5">
        <f>5.06840508926312^2</f>
        <v>25.688730148868295</v>
      </c>
      <c r="BV3" s="4">
        <v>25.940272380392798</v>
      </c>
      <c r="BW3" s="5">
        <f>5.06522759171303^2</f>
        <v>25.656530555850981</v>
      </c>
      <c r="BX3" s="4">
        <v>25.952459372637499</v>
      </c>
      <c r="BY3" s="4">
        <v>25.9128996613059</v>
      </c>
      <c r="BZ3" s="4">
        <v>25.783827156379498</v>
      </c>
      <c r="CA3" s="4">
        <v>26.011122116686799</v>
      </c>
      <c r="CB3" s="5">
        <f>5.10677791566139^2</f>
        <v>26.079180679886896</v>
      </c>
      <c r="CC3" s="4">
        <v>26.391801122675599</v>
      </c>
      <c r="CD3" s="5">
        <f>5.11744876160116^2</f>
        <v>26.188281827613249</v>
      </c>
      <c r="CE3" s="4">
        <v>26.137228048527799</v>
      </c>
      <c r="CF3" s="5">
        <f>5.12340921943774^2</f>
        <v>26.249322029819627</v>
      </c>
      <c r="CG3" s="4">
        <v>26.049478419624201</v>
      </c>
      <c r="CH3" s="4">
        <v>26.177517561769999</v>
      </c>
      <c r="CI3" s="4">
        <v>26.2276228943463</v>
      </c>
      <c r="CJ3" s="4">
        <v>41.558951312134397</v>
      </c>
      <c r="CK3" s="4">
        <v>494.38869859857198</v>
      </c>
      <c r="CL3" s="4">
        <v>41.136435741869498</v>
      </c>
      <c r="CM3" s="4">
        <v>59.7966664962414</v>
      </c>
      <c r="CN3" s="4">
        <v>54.806747420120701</v>
      </c>
      <c r="CO3" s="4">
        <v>59.915923114997099</v>
      </c>
      <c r="CP3" s="4">
        <v>53.880189138054803</v>
      </c>
      <c r="CQ3" s="4">
        <v>51.079131739884403</v>
      </c>
      <c r="CR3" s="4">
        <v>57.717432758973999</v>
      </c>
      <c r="CS3" s="4">
        <v>47.0725541108187</v>
      </c>
      <c r="CT3" s="4">
        <v>79.807079635664095</v>
      </c>
      <c r="CU3" s="4">
        <v>55.064473684656498</v>
      </c>
      <c r="CV3" s="4">
        <v>48.055836580228103</v>
      </c>
      <c r="CW3" s="4">
        <v>51.598944013018397</v>
      </c>
      <c r="CX3" s="4">
        <v>44.573090133450599</v>
      </c>
      <c r="CY3" s="4">
        <v>47.588872067470398</v>
      </c>
      <c r="CZ3" s="4">
        <v>55.145899709748498</v>
      </c>
      <c r="DA3" s="4">
        <v>59.601967184842302</v>
      </c>
      <c r="DB3" s="4">
        <v>44.390026815759001</v>
      </c>
      <c r="DC3" s="4">
        <v>58.362281312815</v>
      </c>
      <c r="DD3" s="4">
        <v>58.323979781254202</v>
      </c>
      <c r="DE3" s="4">
        <v>78.361466896106293</v>
      </c>
      <c r="DF3" s="4">
        <v>48.468567720274002</v>
      </c>
      <c r="DG3" s="4">
        <v>42.114743605997099</v>
      </c>
      <c r="DH3" s="4">
        <v>46.070572929578702</v>
      </c>
      <c r="DI3" s="4">
        <v>45.708561635874197</v>
      </c>
      <c r="DJ3" s="4">
        <v>43.9637059549665</v>
      </c>
      <c r="DK3" s="4">
        <v>49.394910806136501</v>
      </c>
      <c r="DL3" s="4">
        <v>50.001233394970001</v>
      </c>
      <c r="DM3" s="4">
        <v>40.679877963281299</v>
      </c>
      <c r="DN3" s="4">
        <v>47.228389080600898</v>
      </c>
      <c r="DO3" s="4">
        <v>48.129094936857697</v>
      </c>
      <c r="DP3" s="4">
        <v>41.090045038619401</v>
      </c>
      <c r="DQ3" s="4">
        <v>48.055836580228103</v>
      </c>
      <c r="DR3" s="4">
        <v>44.3478498696225</v>
      </c>
      <c r="DS3" s="4">
        <v>41.532870049853102</v>
      </c>
      <c r="DT3" s="4">
        <v>50.213646929328497</v>
      </c>
      <c r="DU3" s="4">
        <v>43.3837102586822</v>
      </c>
      <c r="DV3" s="4">
        <v>47.229870133905798</v>
      </c>
      <c r="DW3" s="4">
        <v>40.2083533619574</v>
      </c>
      <c r="DX3" s="4">
        <v>41.950270434060997</v>
      </c>
      <c r="DY3" s="4">
        <v>43.2710364857532</v>
      </c>
      <c r="DZ3" s="4">
        <v>44.716744741041303</v>
      </c>
      <c r="EA3" s="4">
        <v>49.653697387500102</v>
      </c>
      <c r="EB3" s="4">
        <v>55.888645865744998</v>
      </c>
      <c r="EC3" s="4">
        <v>44.014890180161501</v>
      </c>
      <c r="ED3" s="4">
        <v>54.570867243139801</v>
      </c>
      <c r="EE3" s="4">
        <v>54.189654401555501</v>
      </c>
      <c r="EF3" s="4">
        <v>59.367183521722197</v>
      </c>
      <c r="EG3" s="4">
        <v>48.141695235430603</v>
      </c>
      <c r="EH3" s="4">
        <v>45.081663483475502</v>
      </c>
      <c r="EI3" s="4">
        <v>58.078985910695103</v>
      </c>
      <c r="EJ3" s="4">
        <v>52.623725861102301</v>
      </c>
      <c r="EK3" s="4">
        <v>47.964943453170498</v>
      </c>
      <c r="EL3" s="4">
        <v>46.197167873544402</v>
      </c>
      <c r="EM3" s="4">
        <v>54.559786760788199</v>
      </c>
      <c r="EN3" s="4">
        <v>53.6393584611668</v>
      </c>
      <c r="EO3" s="4">
        <v>55.210348575212798</v>
      </c>
      <c r="EP3" s="4">
        <v>57.928275709962598</v>
      </c>
      <c r="EQ3" s="4">
        <v>46.441929499878</v>
      </c>
      <c r="ER3" s="4">
        <v>49.472714643941899</v>
      </c>
      <c r="ES3" s="4">
        <v>61.571919207905403</v>
      </c>
      <c r="ET3" s="4">
        <v>44.920912115501103</v>
      </c>
      <c r="EU3" s="4">
        <v>61.376781945645703</v>
      </c>
      <c r="EV3" s="4">
        <v>54.866945174058102</v>
      </c>
      <c r="EW3" s="4">
        <v>50.575138800400602</v>
      </c>
      <c r="EX3" s="4">
        <v>31.9959060181476</v>
      </c>
      <c r="EY3" s="9">
        <v>62.209707702795598</v>
      </c>
      <c r="EZ3" s="9">
        <v>53.586931763857599</v>
      </c>
      <c r="FA3" s="9">
        <v>44.316358435880502</v>
      </c>
      <c r="FB3" s="9">
        <v>56.906665346448598</v>
      </c>
      <c r="FC3" s="9">
        <v>59.518915310620699</v>
      </c>
      <c r="FD3" s="9">
        <v>60.182204876161002</v>
      </c>
      <c r="FE3" s="9">
        <v>56.487231035503903</v>
      </c>
      <c r="FF3" s="9">
        <v>45.677366738718902</v>
      </c>
      <c r="FG3" s="9">
        <v>57.8797351682148</v>
      </c>
      <c r="FH3" s="9">
        <v>34.453583523770803</v>
      </c>
      <c r="FI3" s="9">
        <v>30.282309884943501</v>
      </c>
      <c r="FJ3" s="9">
        <v>52.156490923237399</v>
      </c>
      <c r="FK3" s="9">
        <v>78.329184437680198</v>
      </c>
      <c r="FL3" s="9">
        <v>57.911610275517198</v>
      </c>
      <c r="FM3" s="9">
        <v>72.113605740475094</v>
      </c>
      <c r="FN3" s="9">
        <v>70.908543145127496</v>
      </c>
      <c r="FO3" s="9">
        <v>46.048369872869799</v>
      </c>
      <c r="FP3" s="9">
        <v>44.431665936143602</v>
      </c>
      <c r="FQ3" s="9">
        <v>34.8928013689995</v>
      </c>
      <c r="FR3" s="9">
        <v>50.253988247199999</v>
      </c>
    </row>
    <row r="4" spans="1:174" ht="14.4" x14ac:dyDescent="0.3">
      <c r="A4" s="2">
        <v>493.55603702778501</v>
      </c>
      <c r="B4" s="2">
        <v>47.377174664341403</v>
      </c>
      <c r="C4" s="2">
        <v>45.493680315551998</v>
      </c>
      <c r="D4" s="2">
        <v>46.348022381053198</v>
      </c>
      <c r="E4" s="2">
        <v>44.286394252772098</v>
      </c>
      <c r="F4" s="2">
        <v>43.774098153881397</v>
      </c>
      <c r="G4" s="2">
        <v>41.137168221228201</v>
      </c>
      <c r="H4" s="2">
        <v>44.031271315343901</v>
      </c>
      <c r="I4" s="2">
        <v>43.106978684788203</v>
      </c>
      <c r="J4" s="2">
        <v>43.205301026570503</v>
      </c>
      <c r="K4" s="2">
        <v>41.306779382920404</v>
      </c>
      <c r="L4" s="2">
        <v>40.838431205036898</v>
      </c>
      <c r="M4" s="2">
        <v>40.590396185894498</v>
      </c>
      <c r="N4" s="2">
        <v>41.083871316621497</v>
      </c>
      <c r="O4" s="2">
        <v>41.8372557691373</v>
      </c>
      <c r="P4" s="2">
        <v>40.635911894157601</v>
      </c>
      <c r="Q4" s="2">
        <v>41.932770861558602</v>
      </c>
      <c r="R4" s="2">
        <v>41.187399708628902</v>
      </c>
      <c r="S4" s="2">
        <v>41.259022901035998</v>
      </c>
      <c r="T4" s="2">
        <v>39.139638576104197</v>
      </c>
      <c r="U4" s="2">
        <v>41.786945577715997</v>
      </c>
      <c r="V4" s="2">
        <v>41.9702354887567</v>
      </c>
      <c r="W4" s="2">
        <v>33.353556198223004</v>
      </c>
      <c r="X4" s="2">
        <v>32.258671978605399</v>
      </c>
      <c r="Y4" s="2">
        <v>34.130572661140803</v>
      </c>
      <c r="Z4" s="2">
        <v>33.5719287909331</v>
      </c>
      <c r="AA4" s="2">
        <v>35.511540907454702</v>
      </c>
      <c r="AB4" s="2">
        <v>37.465653083972398</v>
      </c>
      <c r="AC4" s="2">
        <v>38.928011313250998</v>
      </c>
      <c r="AD4" s="2">
        <v>36.601985220492402</v>
      </c>
      <c r="AE4" s="2">
        <v>38.772266217865599</v>
      </c>
      <c r="AF4" s="2">
        <v>35.616246108457403</v>
      </c>
      <c r="AG4" s="2">
        <v>34.068857272624399</v>
      </c>
      <c r="AH4" s="2">
        <v>34.375359902351498</v>
      </c>
      <c r="AI4" s="2">
        <v>34.7694149218947</v>
      </c>
      <c r="AJ4" s="2">
        <v>35.1050713486148</v>
      </c>
      <c r="AK4" s="2">
        <v>35.934542677388798</v>
      </c>
      <c r="AL4" s="2">
        <v>34.111674280893297</v>
      </c>
      <c r="AM4" s="2">
        <v>33.583560080162201</v>
      </c>
      <c r="AN4" s="2">
        <v>32.616499463410101</v>
      </c>
      <c r="AO4" s="2">
        <v>31.965163927327499</v>
      </c>
      <c r="AP4" s="2">
        <v>32.411652171890502</v>
      </c>
      <c r="AQ4" s="2">
        <v>31.116002223155199</v>
      </c>
      <c r="AR4" s="2">
        <v>39.032927801559602</v>
      </c>
      <c r="AS4" s="2">
        <v>493.45790416502501</v>
      </c>
      <c r="AT4" s="2">
        <v>39.016132027177903</v>
      </c>
      <c r="AU4" s="2">
        <v>38.990720108675497</v>
      </c>
      <c r="AV4" s="2">
        <v>38.999426076925701</v>
      </c>
      <c r="AW4" s="2">
        <v>40.218424347043197</v>
      </c>
      <c r="AX4" s="2">
        <v>40.065721886257698</v>
      </c>
      <c r="AY4" s="2">
        <v>39.607472497337497</v>
      </c>
      <c r="AZ4" s="2">
        <v>40.359089662895599</v>
      </c>
      <c r="BA4" s="2">
        <v>40.156212810342602</v>
      </c>
      <c r="BB4" s="2">
        <v>40.227838915870599</v>
      </c>
      <c r="BC4" s="2">
        <v>39.810040996716502</v>
      </c>
      <c r="BD4" s="2">
        <v>40.013426614979103</v>
      </c>
      <c r="BE4" s="2">
        <v>40.3168858505516</v>
      </c>
      <c r="BF4" s="2">
        <v>40.334720217171501</v>
      </c>
      <c r="BG4" s="2">
        <v>40.198362900026801</v>
      </c>
      <c r="BH4" s="2">
        <v>38.530170138525598</v>
      </c>
      <c r="BI4" s="2">
        <v>38.489306125216203</v>
      </c>
      <c r="BJ4" s="2">
        <v>38.496289415513601</v>
      </c>
      <c r="BK4" s="2">
        <v>38.531039186416599</v>
      </c>
      <c r="BL4" s="3">
        <v>38.345369336600797</v>
      </c>
      <c r="BM4" s="3">
        <f>SQRT(1486.22052632524)</f>
        <v>38.551530790945769</v>
      </c>
      <c r="BN4" s="3">
        <f>SQRT(1478.43126945195)</f>
        <v>38.450374113289847</v>
      </c>
      <c r="BO4" s="10">
        <v>24.481732720866098</v>
      </c>
      <c r="BP4" s="8">
        <v>24.7917270616704</v>
      </c>
      <c r="BQ4" s="4">
        <v>24.956985286884699</v>
      </c>
      <c r="BR4" s="4">
        <v>24.7695404507426</v>
      </c>
      <c r="BS4" s="4">
        <v>24.735689701892401</v>
      </c>
      <c r="BT4" s="4">
        <v>24.594777835379599</v>
      </c>
      <c r="BU4" s="5">
        <f>4.95828083988513^2</f>
        <v>24.584548887171987</v>
      </c>
      <c r="BV4" s="4">
        <v>24.9009336429455</v>
      </c>
      <c r="BW4" s="5">
        <f>4.95751629364142^2</f>
        <v>24.576967801720158</v>
      </c>
      <c r="BX4" s="4">
        <v>24.6773394604697</v>
      </c>
      <c r="BY4" s="4">
        <v>24.8505412418546</v>
      </c>
      <c r="BZ4" s="4">
        <v>24.8605963960722</v>
      </c>
      <c r="CA4" s="4">
        <v>24.793155118373299</v>
      </c>
      <c r="CB4" s="5">
        <f>4.98793691743829^2</f>
        <v>24.879514692343793</v>
      </c>
      <c r="CC4" s="4">
        <v>25.184883714267201</v>
      </c>
      <c r="CD4" s="5">
        <f>5.00170878889253^2</f>
        <v>25.017090808884777</v>
      </c>
      <c r="CE4" s="4">
        <v>25.044484967604198</v>
      </c>
      <c r="CF4" s="5">
        <f>5.00978271251716^2</f>
        <v>25.097922826635799</v>
      </c>
      <c r="CG4" s="4">
        <v>24.986929701710601</v>
      </c>
      <c r="CH4" s="4">
        <v>25.130973061963001</v>
      </c>
      <c r="CI4" s="4">
        <v>25.177845856833802</v>
      </c>
      <c r="CJ4" s="4">
        <v>43.528373290653199</v>
      </c>
      <c r="CK4" s="4">
        <v>494.61290215178599</v>
      </c>
      <c r="CL4" s="4">
        <v>42.803502511460103</v>
      </c>
      <c r="CM4" s="4">
        <v>60.983219175805701</v>
      </c>
      <c r="CN4" s="4">
        <v>56.876016700896798</v>
      </c>
      <c r="CO4" s="4">
        <v>60.626975471762997</v>
      </c>
      <c r="CP4" s="4">
        <v>55.665112132351403</v>
      </c>
      <c r="CQ4" s="4">
        <v>53.338389771697003</v>
      </c>
      <c r="CR4" s="4">
        <v>60.929707220064401</v>
      </c>
      <c r="CS4" s="4">
        <v>48.508105070836002</v>
      </c>
      <c r="CT4" s="4">
        <v>80.198504910088403</v>
      </c>
      <c r="CU4" s="4">
        <v>57.920453168754598</v>
      </c>
      <c r="CV4" s="4">
        <v>50.262244189724797</v>
      </c>
      <c r="CW4" s="4">
        <v>53.5741205940719</v>
      </c>
      <c r="CX4" s="4">
        <v>46.7911619570651</v>
      </c>
      <c r="CY4" s="4">
        <v>48.6991465808116</v>
      </c>
      <c r="CZ4" s="4">
        <v>55.852904667870298</v>
      </c>
      <c r="DA4" s="4">
        <v>61.575183105186902</v>
      </c>
      <c r="DB4" s="4">
        <v>46.814477697337203</v>
      </c>
      <c r="DC4" s="4">
        <v>59.305627787882898</v>
      </c>
      <c r="DD4" s="4">
        <v>60.345029151705603</v>
      </c>
      <c r="DE4" s="4">
        <v>79.667632133678794</v>
      </c>
      <c r="DF4" s="4">
        <v>50.948302429671998</v>
      </c>
      <c r="DG4" s="4">
        <v>42.688072044915202</v>
      </c>
      <c r="DH4" s="4">
        <v>46.627512532857097</v>
      </c>
      <c r="DI4" s="4">
        <v>46.163516680132197</v>
      </c>
      <c r="DJ4" s="4">
        <v>45.2830164951028</v>
      </c>
      <c r="DK4" s="4">
        <v>50.093769498805599</v>
      </c>
      <c r="DL4" s="4">
        <v>51.313204839383097</v>
      </c>
      <c r="DM4" s="4">
        <v>40.853038319600699</v>
      </c>
      <c r="DN4" s="4">
        <v>48.199762106687999</v>
      </c>
      <c r="DO4" s="4">
        <v>48.853501152249997</v>
      </c>
      <c r="DP4" s="4">
        <v>41.389496882195303</v>
      </c>
      <c r="DQ4" s="4">
        <v>50.262244189724797</v>
      </c>
      <c r="DR4" s="4">
        <v>44.456001986605102</v>
      </c>
      <c r="DS4" s="4">
        <v>41.000499369521997</v>
      </c>
      <c r="DT4" s="4">
        <v>50.2652240225448</v>
      </c>
      <c r="DU4" s="4">
        <v>43.792883928137002</v>
      </c>
      <c r="DV4" s="4">
        <v>47.583140367674098</v>
      </c>
      <c r="DW4" s="4">
        <v>40.751104190533702</v>
      </c>
      <c r="DX4" s="4">
        <v>42.374334019675203</v>
      </c>
      <c r="DY4" s="4">
        <v>43.868167918625602</v>
      </c>
      <c r="DZ4" s="4">
        <v>45.503674308458898</v>
      </c>
      <c r="EA4" s="4">
        <v>50.696620567482903</v>
      </c>
      <c r="EB4" s="4">
        <v>58.080525439036499</v>
      </c>
      <c r="EC4" s="4">
        <v>44.798830932130798</v>
      </c>
      <c r="ED4" s="4">
        <v>55.755502370894497</v>
      </c>
      <c r="EE4" s="4">
        <v>56.974505315782302</v>
      </c>
      <c r="EF4" s="4">
        <v>56.498583237044599</v>
      </c>
      <c r="EG4" s="4">
        <v>49.011474519189697</v>
      </c>
      <c r="EH4" s="4">
        <v>49.851528589518701</v>
      </c>
      <c r="EI4" s="4">
        <v>62.072986314758502</v>
      </c>
      <c r="EJ4" s="4">
        <v>53.803087744618303</v>
      </c>
      <c r="EK4" s="4">
        <v>48.467128415055598</v>
      </c>
      <c r="EL4" s="4">
        <v>46.026302410865199</v>
      </c>
      <c r="EM4" s="4">
        <v>58.880103291423801</v>
      </c>
      <c r="EN4" s="4">
        <v>53.554299044506301</v>
      </c>
      <c r="EO4" s="4">
        <v>56.229218840987301</v>
      </c>
      <c r="EP4" s="4">
        <v>58.477483111503702</v>
      </c>
      <c r="EQ4" s="4">
        <v>48.667021052266897</v>
      </c>
      <c r="ER4" s="4">
        <v>47.837115975085702</v>
      </c>
      <c r="ES4" s="4">
        <v>63.2912037636261</v>
      </c>
      <c r="ET4" s="4">
        <v>46.806048650254603</v>
      </c>
      <c r="EU4" s="4">
        <v>62.872755673176499</v>
      </c>
      <c r="EV4" s="4">
        <v>56.368979232774002</v>
      </c>
      <c r="EW4" s="4">
        <v>51.341418576192503</v>
      </c>
      <c r="EX4" s="4">
        <v>31.594491706934399</v>
      </c>
      <c r="EY4" s="9">
        <v>58.611402499201397</v>
      </c>
      <c r="EZ4" s="9">
        <v>47.899861609537403</v>
      </c>
      <c r="FA4" s="9">
        <v>42.866692052539499</v>
      </c>
      <c r="FB4" s="9">
        <v>54.722147543374398</v>
      </c>
      <c r="FC4" s="9">
        <v>60.2867028447859</v>
      </c>
      <c r="FD4" s="9">
        <v>58.504846965013897</v>
      </c>
      <c r="FE4" s="9">
        <v>56.194957711149797</v>
      </c>
      <c r="FF4" s="9">
        <v>44.749666050214103</v>
      </c>
      <c r="FG4" s="9">
        <v>55.638580551494499</v>
      </c>
      <c r="FH4" s="9">
        <v>35.5857846485317</v>
      </c>
      <c r="FI4" s="9">
        <v>29.534362078864</v>
      </c>
      <c r="FJ4" s="9">
        <v>50.584719253411301</v>
      </c>
      <c r="FK4" s="9">
        <v>74.5665333755029</v>
      </c>
      <c r="FL4" s="9">
        <v>52.744656706194199</v>
      </c>
      <c r="FM4" s="9">
        <v>69.077496846660594</v>
      </c>
      <c r="FN4" s="9">
        <v>67.329373908044104</v>
      </c>
      <c r="FO4" s="9">
        <v>43.053186169285198</v>
      </c>
      <c r="FP4" s="9">
        <v>42.651941785100199</v>
      </c>
      <c r="FQ4" s="9">
        <v>33.811739301310702</v>
      </c>
      <c r="FR4" s="9">
        <v>49.079813364811798</v>
      </c>
    </row>
    <row r="5" spans="1:174" ht="14.4" x14ac:dyDescent="0.3">
      <c r="A5" s="2">
        <v>494.01632371445999</v>
      </c>
      <c r="B5" s="2">
        <v>46.992309121850802</v>
      </c>
      <c r="C5" s="2">
        <v>46.263177084409698</v>
      </c>
      <c r="D5" s="2">
        <v>45.338651144615902</v>
      </c>
      <c r="E5" s="2">
        <v>44.9259581499077</v>
      </c>
      <c r="F5" s="2">
        <v>45.323304183669499</v>
      </c>
      <c r="G5" s="2">
        <v>43.1806400117582</v>
      </c>
      <c r="H5" s="2">
        <v>44.628992750277803</v>
      </c>
      <c r="I5" s="2">
        <v>44.5152056431156</v>
      </c>
      <c r="J5" s="2">
        <v>42.811270260955702</v>
      </c>
      <c r="K5" s="2">
        <v>44.207776545780199</v>
      </c>
      <c r="L5" s="2">
        <v>41.4327965119544</v>
      </c>
      <c r="M5" s="2">
        <v>41.119284221919401</v>
      </c>
      <c r="N5" s="2">
        <v>42.470115725338196</v>
      </c>
      <c r="O5" s="2">
        <v>44.121288712886397</v>
      </c>
      <c r="P5" s="2">
        <v>43.390718636256899</v>
      </c>
      <c r="Q5" s="2">
        <v>42.669389694582499</v>
      </c>
      <c r="R5" s="2">
        <v>42.0112886490855</v>
      </c>
      <c r="S5" s="2">
        <v>42.998846052928101</v>
      </c>
      <c r="T5" s="2">
        <v>42.552904125868302</v>
      </c>
      <c r="U5" s="2">
        <v>45.199422755060297</v>
      </c>
      <c r="V5" s="2">
        <v>43.619572884835002</v>
      </c>
      <c r="W5" s="2">
        <v>33.576279140992497</v>
      </c>
      <c r="X5" s="2">
        <v>32.189084770193098</v>
      </c>
      <c r="Y5" s="2">
        <v>35.632097554233702</v>
      </c>
      <c r="Z5" s="2">
        <v>34.212935052931101</v>
      </c>
      <c r="AA5" s="2">
        <v>36.604781675948097</v>
      </c>
      <c r="AB5" s="2">
        <v>38.159682555816197</v>
      </c>
      <c r="AC5" s="2">
        <v>39.901734296046797</v>
      </c>
      <c r="AD5" s="2">
        <v>35.7845262657547</v>
      </c>
      <c r="AE5" s="2">
        <v>36.945207221441201</v>
      </c>
      <c r="AF5" s="2">
        <v>35.638353258253801</v>
      </c>
      <c r="AG5" s="2">
        <v>36.199437121891997</v>
      </c>
      <c r="AH5" s="2">
        <v>34.716949854812398</v>
      </c>
      <c r="AI5" s="2">
        <v>34.701711932783603</v>
      </c>
      <c r="AJ5" s="2">
        <v>35.571977482723803</v>
      </c>
      <c r="AK5" s="2">
        <v>35.003521977561903</v>
      </c>
      <c r="AL5" s="2">
        <v>34.549243848275403</v>
      </c>
      <c r="AM5" s="2">
        <v>31.5980528847419</v>
      </c>
      <c r="AN5" s="2">
        <v>34.178804416834701</v>
      </c>
      <c r="AO5" s="2">
        <v>32.673665653496997</v>
      </c>
      <c r="AP5" s="2">
        <v>31.260920597001501</v>
      </c>
      <c r="AQ5" s="2">
        <v>31.940566876231301</v>
      </c>
      <c r="AR5" s="2">
        <v>40.652770769530399</v>
      </c>
      <c r="AS5" s="2">
        <v>493.85501405477999</v>
      </c>
      <c r="AT5" s="2">
        <v>40.6088275455296</v>
      </c>
      <c r="AU5" s="2">
        <v>40.587073046254098</v>
      </c>
      <c r="AV5" s="2">
        <v>40.591117412821802</v>
      </c>
      <c r="AW5" s="2">
        <v>41.368006220886997</v>
      </c>
      <c r="AX5" s="2">
        <v>41.097240750235201</v>
      </c>
      <c r="AY5" s="2">
        <v>40.7244427165395</v>
      </c>
      <c r="AZ5" s="2">
        <v>41.229684524066201</v>
      </c>
      <c r="BA5" s="2">
        <v>41.141773695305098</v>
      </c>
      <c r="BB5" s="2">
        <v>41.181961740098998</v>
      </c>
      <c r="BC5" s="2">
        <v>40.927478954131203</v>
      </c>
      <c r="BD5" s="2">
        <v>41.147963436977903</v>
      </c>
      <c r="BE5" s="2">
        <v>41.426180765734699</v>
      </c>
      <c r="BF5" s="2">
        <v>41.537892508738999</v>
      </c>
      <c r="BG5" s="2">
        <v>41.4529493092964</v>
      </c>
      <c r="BH5" s="2">
        <v>39.728975414047298</v>
      </c>
      <c r="BI5" s="2">
        <v>39.667011280717396</v>
      </c>
      <c r="BJ5" s="2">
        <v>39.705209661053999</v>
      </c>
      <c r="BK5" s="2">
        <v>39.616618384007303</v>
      </c>
      <c r="BL5" s="3">
        <v>39.395653888287399</v>
      </c>
      <c r="BM5" s="3">
        <f>SQRT(1563.30053109964)</f>
        <v>39.53859546189824</v>
      </c>
      <c r="BN5" s="3">
        <f>SQRT(1567.04383126393)</f>
        <v>39.585904451760733</v>
      </c>
      <c r="BO5" s="2">
        <v>24.941993823415199</v>
      </c>
      <c r="BP5" s="8">
        <v>25.2071701500752</v>
      </c>
      <c r="BQ5" s="4">
        <v>25.182482171967099</v>
      </c>
      <c r="BR5" s="4">
        <v>25.1609519346604</v>
      </c>
      <c r="BS5" s="4">
        <v>25.061367414682302</v>
      </c>
      <c r="BT5" s="4">
        <v>25.070165297930501</v>
      </c>
      <c r="BU5" s="5">
        <f>5.00388172640435^2</f>
        <v>25.038832331843377</v>
      </c>
      <c r="BV5" s="4">
        <v>25.265923631065899</v>
      </c>
      <c r="BW5" s="5">
        <f>4.99133523287889^2</f>
        <v>24.913427406978162</v>
      </c>
      <c r="BX5" s="5">
        <v>24.823072324520201</v>
      </c>
      <c r="BY5" s="4">
        <v>25.146668981291299</v>
      </c>
      <c r="BZ5" s="4">
        <v>25.22241869554</v>
      </c>
      <c r="CA5" s="4">
        <v>25.043935760972701</v>
      </c>
      <c r="CB5" s="5">
        <f>5.01054267647422^2</f>
        <v>25.105537912769439</v>
      </c>
      <c r="CC5" s="4">
        <v>25.226372670896001</v>
      </c>
      <c r="CD5" s="5">
        <f>5.01297777168764^2</f>
        <v>25.129946139434377</v>
      </c>
      <c r="CE5" s="4">
        <v>25.3040550803508</v>
      </c>
      <c r="CF5" s="5">
        <f>5.03178630107228^2</f>
        <v>25.318873379658662</v>
      </c>
      <c r="CG5" s="4">
        <v>25.282728840243699</v>
      </c>
      <c r="CH5" s="4">
        <v>25.3930062580244</v>
      </c>
      <c r="CI5" s="4">
        <v>25.390928023172599</v>
      </c>
      <c r="CJ5" s="4">
        <v>45.412226693437198</v>
      </c>
      <c r="CK5" s="4">
        <v>495.06952195485201</v>
      </c>
      <c r="CL5" s="4">
        <v>45.5263516126724</v>
      </c>
      <c r="CM5" s="4">
        <v>64.783411938128097</v>
      </c>
      <c r="CN5" s="4">
        <v>59.440634957267598</v>
      </c>
      <c r="CO5" s="4">
        <v>63.823801579797802</v>
      </c>
      <c r="CP5" s="4">
        <v>57.478542182984299</v>
      </c>
      <c r="CQ5" s="4">
        <v>55.598522092126302</v>
      </c>
      <c r="CR5" s="4">
        <v>62.5983785434928</v>
      </c>
      <c r="CS5" s="4">
        <v>51.123780351015803</v>
      </c>
      <c r="CT5" s="4">
        <v>82.647870345719099</v>
      </c>
      <c r="CU5" s="4">
        <v>62.6303282750292</v>
      </c>
      <c r="CV5" s="4">
        <v>51.667814869888197</v>
      </c>
      <c r="CW5" s="4">
        <v>56.338077083431699</v>
      </c>
      <c r="CX5" s="4">
        <v>49.314866103866699</v>
      </c>
      <c r="CY5" s="4">
        <v>50.692607672951802</v>
      </c>
      <c r="CZ5" s="4">
        <v>57.947600057457599</v>
      </c>
      <c r="DA5" s="4">
        <v>65.631066577749706</v>
      </c>
      <c r="DB5" s="4">
        <v>48.089205738479201</v>
      </c>
      <c r="DC5" s="4">
        <v>61.687895413062002</v>
      </c>
      <c r="DD5" s="4">
        <v>62.7810733869362</v>
      </c>
      <c r="DE5" s="4">
        <v>81.823950546937596</v>
      </c>
      <c r="DF5" s="4">
        <v>53.636503429636797</v>
      </c>
      <c r="DG5" s="4">
        <v>43.8559700402785</v>
      </c>
      <c r="DH5" s="4">
        <v>47.844485399853198</v>
      </c>
      <c r="DI5" s="4">
        <v>47.792035192703601</v>
      </c>
      <c r="DJ5" s="4">
        <v>45.699317270124197</v>
      </c>
      <c r="DK5" s="4">
        <v>52.325150699410898</v>
      </c>
      <c r="DL5" s="4">
        <v>52.327734989364899</v>
      </c>
      <c r="DM5" s="4">
        <v>42.4177215750708</v>
      </c>
      <c r="DN5" s="4">
        <v>49.657008181972998</v>
      </c>
      <c r="DO5" s="4">
        <v>51.2089908203127</v>
      </c>
      <c r="DP5" s="4">
        <v>42.240831780290797</v>
      </c>
      <c r="DQ5" s="4">
        <v>51.667814869888197</v>
      </c>
      <c r="DR5" s="4">
        <v>45.531867141710897</v>
      </c>
      <c r="DS5" s="4">
        <v>42.474054259099603</v>
      </c>
      <c r="DT5" s="4">
        <v>51.741254560884599</v>
      </c>
      <c r="DU5" s="4">
        <v>45.372702061224999</v>
      </c>
      <c r="DV5" s="4">
        <v>48.9087705017484</v>
      </c>
      <c r="DW5" s="4">
        <v>42.0793706606649</v>
      </c>
      <c r="DX5" s="4">
        <v>44.0859428025068</v>
      </c>
      <c r="DY5" s="4">
        <v>45.049553582883</v>
      </c>
      <c r="DZ5" s="4">
        <v>46.786554146193303</v>
      </c>
      <c r="EA5" s="4">
        <v>52.541169407337598</v>
      </c>
      <c r="EB5" s="4">
        <v>59.8357855070971</v>
      </c>
      <c r="EC5" s="4">
        <v>46.399699704847698</v>
      </c>
      <c r="ED5" s="4">
        <v>58.249297459650101</v>
      </c>
      <c r="EE5" s="4">
        <v>61.570180864732301</v>
      </c>
      <c r="EF5" s="4">
        <v>60.843482117344699</v>
      </c>
      <c r="EG5" s="4">
        <v>50.649057373737499</v>
      </c>
      <c r="EH5" s="4">
        <v>47.906307321432102</v>
      </c>
      <c r="EI5" s="4">
        <v>65.358209317814598</v>
      </c>
      <c r="EJ5" s="4">
        <v>57.394596422803602</v>
      </c>
      <c r="EK5" s="4">
        <v>50.794249719554998</v>
      </c>
      <c r="EL5" s="4">
        <v>50.065981612520098</v>
      </c>
      <c r="EM5" s="4">
        <v>62.5478206363655</v>
      </c>
      <c r="EN5" s="4">
        <v>58.6959001024073</v>
      </c>
      <c r="EO5" s="4">
        <v>59.412636634224903</v>
      </c>
      <c r="EP5" s="4">
        <v>63.941368432650997</v>
      </c>
      <c r="EQ5" s="4">
        <v>49.127179092491403</v>
      </c>
      <c r="ER5" s="4">
        <v>56.309129701249901</v>
      </c>
      <c r="ES5" s="4">
        <v>67.081106451247507</v>
      </c>
      <c r="ET5" s="4">
        <v>50.793865646838498</v>
      </c>
      <c r="EU5" s="4">
        <v>65.659009958018601</v>
      </c>
      <c r="EV5" s="4">
        <v>58.222553356332298</v>
      </c>
      <c r="EW5" s="4">
        <v>55.225593778833201</v>
      </c>
      <c r="EX5" s="4">
        <v>32.772206270165299</v>
      </c>
      <c r="EY5" s="9">
        <v>50.203051872341703</v>
      </c>
      <c r="EZ5" s="9">
        <v>43.204714791719802</v>
      </c>
      <c r="FA5" s="9">
        <v>38.160559986312897</v>
      </c>
      <c r="FB5" s="9">
        <v>48.788226812939001</v>
      </c>
      <c r="FC5" s="9">
        <v>54.055512985558003</v>
      </c>
      <c r="FD5" s="9">
        <v>52.583851903393899</v>
      </c>
      <c r="FE5" s="9">
        <v>47.696814272227797</v>
      </c>
      <c r="FF5" s="9">
        <v>38.962070010853402</v>
      </c>
      <c r="FG5" s="9">
        <v>46.671947226370001</v>
      </c>
      <c r="FH5" s="9">
        <v>31.519806746740699</v>
      </c>
      <c r="FI5" s="9">
        <v>30.863273639206099</v>
      </c>
      <c r="FJ5" s="9">
        <v>42.661511931499803</v>
      </c>
      <c r="FK5" s="9">
        <v>64.073650176421197</v>
      </c>
      <c r="FL5" s="9">
        <v>43.085121533788403</v>
      </c>
      <c r="FM5" s="9">
        <v>60.571330647578598</v>
      </c>
      <c r="FN5" s="9">
        <v>62.4845478079421</v>
      </c>
      <c r="FO5" s="9">
        <v>35.172078881698901</v>
      </c>
      <c r="FP5" s="9">
        <v>37.961170082073501</v>
      </c>
      <c r="FQ5" s="9">
        <v>29.1579471060397</v>
      </c>
      <c r="FR5" s="9">
        <v>43.411328744066097</v>
      </c>
    </row>
    <row r="6" spans="1:174" ht="14.4" x14ac:dyDescent="0.3">
      <c r="A6" s="2">
        <v>494.47878625863899</v>
      </c>
      <c r="B6" s="2">
        <v>48.5334334984584</v>
      </c>
      <c r="C6" s="2">
        <v>47.619913274651701</v>
      </c>
      <c r="D6" s="2">
        <v>46.891211813518602</v>
      </c>
      <c r="E6" s="2">
        <v>45.885432929978599</v>
      </c>
      <c r="F6" s="2">
        <v>45.395672198667903</v>
      </c>
      <c r="G6" s="2">
        <v>44.880580827257802</v>
      </c>
      <c r="H6" s="2">
        <v>45.6960527312322</v>
      </c>
      <c r="I6" s="2">
        <v>44.4896019987724</v>
      </c>
      <c r="J6" s="2">
        <v>43.191325430746502</v>
      </c>
      <c r="K6" s="2">
        <v>42.024751193391602</v>
      </c>
      <c r="L6" s="2">
        <v>42.858250328079599</v>
      </c>
      <c r="M6" s="2">
        <v>43.6735675429045</v>
      </c>
      <c r="N6" s="2">
        <v>45.2783139908721</v>
      </c>
      <c r="O6" s="2">
        <v>42.532039334981498</v>
      </c>
      <c r="P6" s="2">
        <v>44.515012980071297</v>
      </c>
      <c r="Q6" s="2">
        <v>44.952053500134703</v>
      </c>
      <c r="R6" s="2">
        <v>45.9831831089787</v>
      </c>
      <c r="S6" s="2">
        <v>45.377715324524203</v>
      </c>
      <c r="T6" s="2">
        <v>45.074233907047898</v>
      </c>
      <c r="U6" s="2">
        <v>45.237056035609299</v>
      </c>
      <c r="V6" s="2">
        <v>44.2103678811648</v>
      </c>
      <c r="W6" s="2">
        <v>34.667743307829703</v>
      </c>
      <c r="X6" s="2">
        <v>33.183446931227699</v>
      </c>
      <c r="Y6" s="2">
        <v>35.647479060953899</v>
      </c>
      <c r="Z6" s="2">
        <v>37.596289127382398</v>
      </c>
      <c r="AA6" s="2">
        <v>36.961499630078599</v>
      </c>
      <c r="AB6" s="2">
        <v>36.908406798889501</v>
      </c>
      <c r="AC6" s="2">
        <v>38.242909349485103</v>
      </c>
      <c r="AD6" s="2">
        <v>36.166932902979703</v>
      </c>
      <c r="AE6" s="2">
        <v>38.540333757974899</v>
      </c>
      <c r="AF6" s="2">
        <v>37.260735793247001</v>
      </c>
      <c r="AG6" s="2">
        <v>36.033808559912202</v>
      </c>
      <c r="AH6" s="2">
        <v>37.6636984601964</v>
      </c>
      <c r="AI6" s="2">
        <v>35.107301663851601</v>
      </c>
      <c r="AJ6" s="2">
        <v>35.553051534412901</v>
      </c>
      <c r="AK6" s="2">
        <v>35.662757102656002</v>
      </c>
      <c r="AL6" s="2">
        <v>34.652757737189397</v>
      </c>
      <c r="AM6" s="2">
        <v>35.2571325037012</v>
      </c>
      <c r="AN6" s="2">
        <v>33.975942001899</v>
      </c>
      <c r="AO6" s="2">
        <v>33.173396907677997</v>
      </c>
      <c r="AP6" s="2">
        <v>33.736915510499998</v>
      </c>
      <c r="AQ6" s="2">
        <v>34.155063535311498</v>
      </c>
      <c r="AR6" s="2">
        <v>42.175947498377397</v>
      </c>
      <c r="AS6" s="2">
        <v>494.37494928195201</v>
      </c>
      <c r="AT6" s="2">
        <v>42.136540884141397</v>
      </c>
      <c r="AU6" s="2">
        <v>42.116233298590799</v>
      </c>
      <c r="AV6" s="2">
        <v>42.121401761139403</v>
      </c>
      <c r="AW6" s="2">
        <v>42.814581473123198</v>
      </c>
      <c r="AX6" s="2">
        <v>42.418225718508097</v>
      </c>
      <c r="AY6" s="2">
        <v>42.163432801195697</v>
      </c>
      <c r="AZ6" s="2">
        <v>42.484120763183803</v>
      </c>
      <c r="BA6" s="2">
        <v>42.3976056964459</v>
      </c>
      <c r="BB6" s="2">
        <v>42.3656768907558</v>
      </c>
      <c r="BC6" s="2">
        <v>42.371630197246802</v>
      </c>
      <c r="BD6" s="2">
        <v>42.558140824954499</v>
      </c>
      <c r="BE6" s="2">
        <v>42.8061021351105</v>
      </c>
      <c r="BF6" s="2">
        <v>42.968659765432797</v>
      </c>
      <c r="BG6" s="2">
        <v>42.888539433745898</v>
      </c>
      <c r="BH6" s="2">
        <v>41.148170475660898</v>
      </c>
      <c r="BI6" s="2">
        <v>41.0763873681869</v>
      </c>
      <c r="BJ6" s="2">
        <v>41.099974008882803</v>
      </c>
      <c r="BK6" s="2">
        <v>41.038630412959698</v>
      </c>
      <c r="BL6" s="3">
        <v>40.849949273825302</v>
      </c>
      <c r="BM6" s="3">
        <f>SQRT(1679.90937411002)</f>
        <v>40.986697526270888</v>
      </c>
      <c r="BN6" s="3">
        <f>SQRT(1685.36988729178)</f>
        <v>41.053256719677918</v>
      </c>
      <c r="BO6" s="2">
        <v>26.2739372953037</v>
      </c>
      <c r="BP6" s="8">
        <v>26.5084235825849</v>
      </c>
      <c r="BQ6" s="4">
        <v>26.440655028932198</v>
      </c>
      <c r="BR6" s="4">
        <v>26.461702242590501</v>
      </c>
      <c r="BS6" s="4">
        <v>26.430513432959</v>
      </c>
      <c r="BT6" s="4">
        <v>26.452759903329799</v>
      </c>
      <c r="BU6" s="5">
        <f>5.14162693531213^2</f>
        <v>26.436327541927209</v>
      </c>
      <c r="BV6" s="4">
        <v>26.586833710075599</v>
      </c>
      <c r="BW6" s="5">
        <f>5.11752463582815^2</f>
        <v>26.189058398308035</v>
      </c>
      <c r="BX6" s="5">
        <v>26.130529369029698</v>
      </c>
      <c r="BY6" s="4">
        <v>26.509468371231399</v>
      </c>
      <c r="BZ6" s="4">
        <v>26.532470095021999</v>
      </c>
      <c r="CA6" s="4">
        <v>26.3787001313468</v>
      </c>
      <c r="CB6" s="5">
        <f>5.14536632747931^2</f>
        <v>26.474794643957928</v>
      </c>
      <c r="CC6" s="4">
        <v>26.572634383688101</v>
      </c>
      <c r="CD6" s="5">
        <f>5.14770262938504^2</f>
        <v>26.498842360577655</v>
      </c>
      <c r="CE6" s="4">
        <v>26.630218236583499</v>
      </c>
      <c r="CF6" s="5">
        <f>5.15934664075148^2</f>
        <v>26.618857759433578</v>
      </c>
      <c r="CG6" s="4">
        <v>26.606564660108798</v>
      </c>
      <c r="CH6" s="4">
        <v>26.635647341437</v>
      </c>
      <c r="CI6" s="4">
        <v>26.626638494899499</v>
      </c>
      <c r="CJ6" s="4">
        <v>46.140898662225602</v>
      </c>
      <c r="CK6" s="4">
        <v>495.66675210897603</v>
      </c>
      <c r="CL6" s="4">
        <v>46.4670964393312</v>
      </c>
      <c r="CM6" s="4">
        <v>64.627995971130801</v>
      </c>
      <c r="CN6" s="4">
        <v>60.265539203198301</v>
      </c>
      <c r="CO6" s="4">
        <v>63.273568489069604</v>
      </c>
      <c r="CP6" s="4">
        <v>58.282110554429401</v>
      </c>
      <c r="CQ6" s="4">
        <v>55.790927170394703</v>
      </c>
      <c r="CR6" s="4">
        <v>64.659506064801903</v>
      </c>
      <c r="CS6" s="4">
        <v>52.273040646415303</v>
      </c>
      <c r="CT6" s="4">
        <v>84.019342494293795</v>
      </c>
      <c r="CU6" s="4">
        <v>63.846088258616703</v>
      </c>
      <c r="CV6" s="4">
        <v>50.994180939729397</v>
      </c>
      <c r="CW6" s="4">
        <v>57.691325045482799</v>
      </c>
      <c r="CX6" s="4">
        <v>49.615096882429597</v>
      </c>
      <c r="CY6" s="4">
        <v>52.066359526426702</v>
      </c>
      <c r="CZ6" s="4">
        <v>58.729890785076996</v>
      </c>
      <c r="DA6" s="4">
        <v>67.850030541048795</v>
      </c>
      <c r="DB6" s="4">
        <v>49.376782087724202</v>
      </c>
      <c r="DC6" s="4">
        <v>62.103755857597598</v>
      </c>
      <c r="DD6" s="4">
        <v>62.823468807403302</v>
      </c>
      <c r="DE6" s="4">
        <v>86.872199175211193</v>
      </c>
      <c r="DF6" s="4">
        <v>54.198327665376397</v>
      </c>
      <c r="DG6" s="4">
        <v>37.911436646877704</v>
      </c>
      <c r="DH6" s="4">
        <v>43.989940910233599</v>
      </c>
      <c r="DI6" s="4">
        <v>43.003599987499598</v>
      </c>
      <c r="DJ6" s="4">
        <v>40.651337679542998</v>
      </c>
      <c r="DK6" s="4">
        <v>47.923446324435503</v>
      </c>
      <c r="DL6" s="4">
        <v>47.967434429928701</v>
      </c>
      <c r="DM6" s="4">
        <v>37.979857310934698</v>
      </c>
      <c r="DN6" s="4">
        <v>45.776903911906302</v>
      </c>
      <c r="DO6" s="4">
        <v>46.238115228648297</v>
      </c>
      <c r="DP6" s="4">
        <v>39.023739126389998</v>
      </c>
      <c r="DQ6" s="4">
        <v>50.994180939729397</v>
      </c>
      <c r="DR6" s="4">
        <v>41.369985714594698</v>
      </c>
      <c r="DS6" s="4">
        <v>37.775466430919998</v>
      </c>
      <c r="DT6" s="4">
        <v>48.1693683558129</v>
      </c>
      <c r="DU6" s="4">
        <v>40.977592460464699</v>
      </c>
      <c r="DV6" s="4">
        <v>44.170971129036097</v>
      </c>
      <c r="DW6" s="4">
        <v>37.885890881177097</v>
      </c>
      <c r="DX6" s="4">
        <v>38.928670709464399</v>
      </c>
      <c r="DY6" s="4">
        <v>40.921708470063002</v>
      </c>
      <c r="DZ6" s="4">
        <v>41.708172836426897</v>
      </c>
      <c r="EA6" s="4">
        <v>48.238988646903202</v>
      </c>
      <c r="EB6" s="4">
        <v>60.524544390172998</v>
      </c>
      <c r="EC6" s="4">
        <v>47.555416979175497</v>
      </c>
      <c r="ED6" s="4">
        <v>60.852438619473801</v>
      </c>
      <c r="EE6" s="4">
        <v>63.110770674335903</v>
      </c>
      <c r="EF6" s="4">
        <v>60.053646019882102</v>
      </c>
      <c r="EG6" s="4">
        <v>54.196963592136399</v>
      </c>
      <c r="EH6" s="4">
        <v>49.7940422685651</v>
      </c>
      <c r="EI6" s="4">
        <v>59.426733270894999</v>
      </c>
      <c r="EJ6" s="4">
        <v>56.222523408754597</v>
      </c>
      <c r="EK6" s="4">
        <v>52.171239350519301</v>
      </c>
      <c r="EL6" s="4">
        <v>50.630455112252598</v>
      </c>
      <c r="EM6" s="4">
        <v>62.471858337604203</v>
      </c>
      <c r="EN6" s="4">
        <v>58.164812654053399</v>
      </c>
      <c r="EO6" s="4">
        <v>59.0195302487341</v>
      </c>
      <c r="EP6" s="4">
        <v>63.321674589245603</v>
      </c>
      <c r="EQ6" s="4">
        <v>49.369674703973402</v>
      </c>
      <c r="ER6" s="4">
        <v>55.596241550743997</v>
      </c>
      <c r="ES6" s="4">
        <v>64.969778496053905</v>
      </c>
      <c r="ET6" s="4">
        <v>51.2280706166705</v>
      </c>
      <c r="EU6" s="4">
        <v>67.824545768063402</v>
      </c>
      <c r="EV6" s="4">
        <v>60.152222600030598</v>
      </c>
      <c r="EW6" s="4">
        <v>55.099676095849397</v>
      </c>
      <c r="EX6" s="4">
        <v>30.294870409207</v>
      </c>
      <c r="EY6" s="9">
        <v>62.522793070010202</v>
      </c>
      <c r="EZ6" s="9">
        <v>54.5453417332212</v>
      </c>
      <c r="FA6" s="9">
        <v>47.358226185461398</v>
      </c>
      <c r="FB6" s="9">
        <v>63.892414456275198</v>
      </c>
      <c r="FC6" s="9">
        <v>62.838114074370203</v>
      </c>
      <c r="FD6" s="9">
        <v>63.363464571053299</v>
      </c>
      <c r="FE6" s="9">
        <v>58.823772473135598</v>
      </c>
      <c r="FF6" s="9">
        <v>49.510432110324601</v>
      </c>
      <c r="FG6" s="9">
        <v>58.632030712335599</v>
      </c>
      <c r="FH6" s="9">
        <v>36.858894023254301</v>
      </c>
      <c r="FI6" s="9">
        <v>33.136767930042197</v>
      </c>
      <c r="FJ6" s="9">
        <v>54.264759782566898</v>
      </c>
      <c r="FK6" s="9">
        <v>75.427975606236501</v>
      </c>
      <c r="FL6" s="9">
        <v>57.8715157946787</v>
      </c>
      <c r="FM6" s="9">
        <v>77.781239427404202</v>
      </c>
      <c r="FN6" s="9">
        <v>71.877186736544402</v>
      </c>
      <c r="FO6" s="9">
        <v>47.989707814212501</v>
      </c>
      <c r="FP6" s="9">
        <v>47.480545732982499</v>
      </c>
      <c r="FQ6" s="9">
        <v>36.370811561583402</v>
      </c>
      <c r="FR6" s="9">
        <v>53.187802924594102</v>
      </c>
    </row>
    <row r="7" spans="1:174" ht="14.4" x14ac:dyDescent="0.3">
      <c r="A7" s="2">
        <v>494.75429768990102</v>
      </c>
      <c r="B7" s="2">
        <v>49.445998128606703</v>
      </c>
      <c r="C7" s="2">
        <v>48.669697790491298</v>
      </c>
      <c r="D7" s="2">
        <v>47.842348422481003</v>
      </c>
      <c r="E7" s="2">
        <v>47.502205676465699</v>
      </c>
      <c r="F7" s="2">
        <v>46.036791911204297</v>
      </c>
      <c r="G7" s="2">
        <v>46.391560324867399</v>
      </c>
      <c r="H7" s="2">
        <v>45.662028189769103</v>
      </c>
      <c r="I7" s="2">
        <v>44.938719431286898</v>
      </c>
      <c r="J7" s="2">
        <v>47.395201581606003</v>
      </c>
      <c r="K7" s="2">
        <v>47.226639643784701</v>
      </c>
      <c r="L7" s="2">
        <v>47.085511557673101</v>
      </c>
      <c r="M7" s="2">
        <v>46.510512445044903</v>
      </c>
      <c r="N7" s="2">
        <v>46.421577102834398</v>
      </c>
      <c r="O7" s="2">
        <v>45.685208369136298</v>
      </c>
      <c r="P7" s="2">
        <v>46.133457001539497</v>
      </c>
      <c r="Q7" s="2">
        <v>48.495685168512303</v>
      </c>
      <c r="R7" s="2">
        <v>48.612944884711602</v>
      </c>
      <c r="S7" s="2">
        <v>45.841172629943898</v>
      </c>
      <c r="T7" s="2">
        <v>45.588717381079299</v>
      </c>
      <c r="U7" s="2">
        <v>46.922885539360699</v>
      </c>
      <c r="V7" s="2">
        <v>46.213478393093297</v>
      </c>
      <c r="W7" s="2">
        <v>36.368430870451498</v>
      </c>
      <c r="X7" s="2">
        <v>35.214780686306803</v>
      </c>
      <c r="Y7" s="2">
        <v>37.885810759554701</v>
      </c>
      <c r="Z7" s="2">
        <v>39.398849610031597</v>
      </c>
      <c r="AA7" s="2">
        <v>39.5858051468648</v>
      </c>
      <c r="AB7" s="2">
        <v>39.285712084021696</v>
      </c>
      <c r="AC7" s="2">
        <v>39.083519439870599</v>
      </c>
      <c r="AD7" s="2">
        <v>36.382502155566101</v>
      </c>
      <c r="AE7" s="2">
        <v>39.826674624345003</v>
      </c>
      <c r="AF7" s="2">
        <v>38.435334240776598</v>
      </c>
      <c r="AG7" s="2">
        <v>36.751214881715498</v>
      </c>
      <c r="AH7" s="2">
        <v>36.421994457089902</v>
      </c>
      <c r="AI7" s="2">
        <v>35.767518892094301</v>
      </c>
      <c r="AJ7" s="2">
        <v>35.953438777770998</v>
      </c>
      <c r="AK7" s="2">
        <v>37.094924601708101</v>
      </c>
      <c r="AL7" s="2">
        <v>35.004237651341498</v>
      </c>
      <c r="AM7" s="2">
        <v>36.464202664836201</v>
      </c>
      <c r="AN7" s="2">
        <v>34.8212723752928</v>
      </c>
      <c r="AO7" s="2">
        <v>33.8196378636313</v>
      </c>
      <c r="AP7" s="2">
        <v>34.186244508716698</v>
      </c>
      <c r="AQ7" s="2">
        <v>34.475008958454701</v>
      </c>
      <c r="AR7" s="2">
        <v>44.105062275978497</v>
      </c>
      <c r="AS7" s="2">
        <v>494.52671629924703</v>
      </c>
      <c r="AT7" s="2">
        <v>44.068916228085101</v>
      </c>
      <c r="AU7" s="2">
        <v>44.044505602264302</v>
      </c>
      <c r="AV7" s="2">
        <v>44.050927790743899</v>
      </c>
      <c r="AW7" s="2">
        <v>44.564569127493399</v>
      </c>
      <c r="AX7" s="2">
        <v>44.228253133067298</v>
      </c>
      <c r="AY7" s="2">
        <v>44.098242498913898</v>
      </c>
      <c r="AZ7" s="2">
        <v>44.163183668915103</v>
      </c>
      <c r="BA7" s="2">
        <v>44.161425652522098</v>
      </c>
      <c r="BB7" s="2">
        <v>44.1939628274366</v>
      </c>
      <c r="BC7" s="2">
        <v>44.321272627616501</v>
      </c>
      <c r="BD7" s="2">
        <v>44.443152646529903</v>
      </c>
      <c r="BE7" s="2">
        <v>44.7496921131101</v>
      </c>
      <c r="BF7" s="2">
        <v>44.7914116394956</v>
      </c>
      <c r="BG7" s="2">
        <v>44.755055104109097</v>
      </c>
      <c r="BH7" s="2">
        <v>42.994266537337097</v>
      </c>
      <c r="BI7" s="2">
        <v>42.863233909353902</v>
      </c>
      <c r="BJ7" s="2">
        <v>42.887635098461601</v>
      </c>
      <c r="BK7" s="2">
        <v>42.861169256453501</v>
      </c>
      <c r="BL7" s="3">
        <v>42.736143227156496</v>
      </c>
      <c r="BM7" s="3">
        <f>SQRT(1836.42950714889)</f>
        <v>42.853582197395006</v>
      </c>
      <c r="BN7" s="3">
        <f>SQRT(1846.39841550015)</f>
        <v>42.969738368998129</v>
      </c>
      <c r="BO7" s="2">
        <v>27.5941289325432</v>
      </c>
      <c r="BP7" s="8">
        <v>27.835141391539199</v>
      </c>
      <c r="BQ7" s="4">
        <v>27.645881042334199</v>
      </c>
      <c r="BR7" s="4">
        <v>27.713176504127599</v>
      </c>
      <c r="BS7" s="4">
        <v>27.706554735091501</v>
      </c>
      <c r="BT7" s="4">
        <v>27.780943025574199</v>
      </c>
      <c r="BU7" s="5">
        <f>5.27175216425992^2</f>
        <v>27.791370881379148</v>
      </c>
      <c r="BV7" s="4">
        <v>27.8350734550854</v>
      </c>
      <c r="BW7" s="5">
        <f>5.23686944975897^2</f>
        <v>27.424801633818817</v>
      </c>
      <c r="BX7" s="5">
        <v>27.3775689429796</v>
      </c>
      <c r="BY7" s="4">
        <v>27.773186271237201</v>
      </c>
      <c r="BZ7" s="4">
        <v>27.819057885731901</v>
      </c>
      <c r="CA7" s="4">
        <v>27.718439487358999</v>
      </c>
      <c r="CB7" s="5">
        <f>5.27113856539013^2</f>
        <v>27.784901775543116</v>
      </c>
      <c r="CC7" s="4">
        <v>27.774401271966902</v>
      </c>
      <c r="CD7" s="5">
        <f>5.27237899800082^2</f>
        <v>27.797980298560134</v>
      </c>
      <c r="CE7" s="4">
        <v>27.911604988108099</v>
      </c>
      <c r="CF7" s="5">
        <f>5.27832855053186^2</f>
        <v>27.860752287359769</v>
      </c>
      <c r="CG7" s="4">
        <v>27.8662554211719</v>
      </c>
      <c r="CH7" s="4">
        <v>27.935629223922898</v>
      </c>
      <c r="CI7" s="4">
        <v>27.945470301640299</v>
      </c>
      <c r="CJ7" s="4">
        <v>47.482515845730802</v>
      </c>
      <c r="CK7" s="4">
        <v>495.83120752498002</v>
      </c>
      <c r="CL7" s="4">
        <v>45.667480705572302</v>
      </c>
      <c r="CM7" s="4">
        <v>63.502638181248798</v>
      </c>
      <c r="CN7" s="4">
        <v>61.641790731953002</v>
      </c>
      <c r="CO7" s="4">
        <v>63.865376797083599</v>
      </c>
      <c r="CP7" s="4">
        <v>58.0105925622195</v>
      </c>
      <c r="CQ7" s="4">
        <v>56.914246161932503</v>
      </c>
      <c r="CR7" s="4">
        <v>65.262190341720199</v>
      </c>
      <c r="CS7" s="4">
        <v>54.295562228922201</v>
      </c>
      <c r="CT7" s="4">
        <v>84.396573038003197</v>
      </c>
      <c r="CU7" s="4">
        <v>63.707627801861904</v>
      </c>
      <c r="CV7" s="4">
        <v>51.5738279580548</v>
      </c>
      <c r="CW7" s="4">
        <v>59.368536305279001</v>
      </c>
      <c r="CX7" s="4">
        <v>51.102587363207803</v>
      </c>
      <c r="CY7" s="4">
        <v>51.413648151176901</v>
      </c>
      <c r="CZ7" s="4">
        <v>59.749390213040897</v>
      </c>
      <c r="DA7" s="4">
        <v>68.948902153765502</v>
      </c>
      <c r="DB7" s="4">
        <v>49.157055608436998</v>
      </c>
      <c r="DC7" s="4">
        <v>62.961404388451498</v>
      </c>
      <c r="DD7" s="4">
        <v>63.750219370653397</v>
      </c>
      <c r="DE7" s="4">
        <v>86.849440067691006</v>
      </c>
      <c r="DF7" s="4">
        <v>54.737494537399598</v>
      </c>
      <c r="DG7" s="4">
        <v>43.095475171766502</v>
      </c>
      <c r="DH7" s="4">
        <v>48.433442406758097</v>
      </c>
      <c r="DI7" s="4">
        <v>47.898115858883997</v>
      </c>
      <c r="DJ7" s="4">
        <v>45.905561751590902</v>
      </c>
      <c r="DK7" s="4">
        <v>52.527926597108198</v>
      </c>
      <c r="DL7" s="4">
        <v>52.809590413618601</v>
      </c>
      <c r="DM7" s="4">
        <v>43.060281148577197</v>
      </c>
      <c r="DN7" s="4">
        <v>50.581313951827397</v>
      </c>
      <c r="DO7" s="4">
        <v>50.828915452726903</v>
      </c>
      <c r="DP7" s="4">
        <v>43.739039364821799</v>
      </c>
      <c r="DQ7" s="4">
        <v>51.5738279580548</v>
      </c>
      <c r="DR7" s="4">
        <v>46.522342535377803</v>
      </c>
      <c r="DS7" s="4">
        <v>43.071343506666103</v>
      </c>
      <c r="DT7" s="4">
        <v>52.967855503678102</v>
      </c>
      <c r="DU7" s="4">
        <v>46.274642034300904</v>
      </c>
      <c r="DV7" s="4">
        <v>49.851184442400204</v>
      </c>
      <c r="DW7" s="4">
        <v>42.725584279219497</v>
      </c>
      <c r="DX7" s="4">
        <v>44.335472283051701</v>
      </c>
      <c r="DY7" s="4">
        <v>45.821403398384703</v>
      </c>
      <c r="DZ7" s="4">
        <v>47.079424336252004</v>
      </c>
      <c r="EA7" s="4">
        <v>53.051278245524401</v>
      </c>
      <c r="EB7" s="4">
        <v>61.326285244250002</v>
      </c>
      <c r="EC7" s="4">
        <v>50.4258294652833</v>
      </c>
      <c r="ED7" s="4">
        <v>63.158021639129601</v>
      </c>
      <c r="EE7" s="4">
        <v>65.876411263233095</v>
      </c>
      <c r="EF7" s="4">
        <v>61.375977376594797</v>
      </c>
      <c r="EG7" s="4">
        <v>54.741260335455003</v>
      </c>
      <c r="EH7" s="4">
        <v>50.833938087333799</v>
      </c>
      <c r="EI7" s="4">
        <v>61.693777827169697</v>
      </c>
      <c r="EJ7" s="4">
        <v>58.214609280676598</v>
      </c>
      <c r="EK7" s="4">
        <v>51.885712119096702</v>
      </c>
      <c r="EL7" s="4">
        <v>54.672595245197002</v>
      </c>
      <c r="EM7" s="4">
        <v>62.910607078848599</v>
      </c>
      <c r="EN7" s="4">
        <v>59.5676471983139</v>
      </c>
      <c r="EO7" s="4">
        <v>60.428374277527098</v>
      </c>
      <c r="EP7" s="4">
        <v>62.166152364906701</v>
      </c>
      <c r="EQ7" s="4">
        <v>48.910537868046802</v>
      </c>
      <c r="ER7" s="4">
        <v>55.091094110531103</v>
      </c>
      <c r="ES7" s="4">
        <v>64.270032439483103</v>
      </c>
      <c r="ET7" s="4">
        <v>51.298434558279297</v>
      </c>
      <c r="EU7" s="4">
        <v>67.712518602620605</v>
      </c>
      <c r="EV7" s="4">
        <v>60.379612386124599</v>
      </c>
      <c r="EW7" s="4">
        <v>56.867055953703698</v>
      </c>
      <c r="EX7" s="4">
        <v>30.6976149684115</v>
      </c>
      <c r="EY7" s="9">
        <v>59.116270926396403</v>
      </c>
      <c r="EZ7" s="9">
        <v>55.250597077110498</v>
      </c>
      <c r="FA7" s="9">
        <v>47.242833644297697</v>
      </c>
      <c r="FB7" s="9">
        <v>60.007786893899301</v>
      </c>
      <c r="FC7" s="9">
        <v>59.149622902490698</v>
      </c>
      <c r="FD7" s="9">
        <v>61.207355817229796</v>
      </c>
      <c r="FE7" s="9">
        <v>58.305136281956202</v>
      </c>
      <c r="FF7" s="9">
        <v>48.500459335732003</v>
      </c>
      <c r="FG7" s="9">
        <v>56.236171212416799</v>
      </c>
      <c r="FH7" s="9">
        <v>35.900629148459899</v>
      </c>
      <c r="FI7" s="9">
        <v>32.445778919011502</v>
      </c>
      <c r="FJ7" s="9">
        <v>50.516282078928</v>
      </c>
      <c r="FK7" s="9">
        <v>73.174185148929396</v>
      </c>
      <c r="FL7" s="9">
        <v>54.481488181482597</v>
      </c>
      <c r="FM7" s="9">
        <v>72.542633861418295</v>
      </c>
      <c r="FN7" s="9">
        <v>67.937111719752195</v>
      </c>
      <c r="FO7" s="9">
        <v>43.8036333340388</v>
      </c>
      <c r="FP7" s="9">
        <v>45.200238466042897</v>
      </c>
      <c r="FQ7" s="9">
        <v>35.077636870225199</v>
      </c>
      <c r="FR7" s="9">
        <v>51.411539239455102</v>
      </c>
    </row>
    <row r="8" spans="1:174" ht="14.4" x14ac:dyDescent="0.3">
      <c r="A8" s="2">
        <v>493.68091469126</v>
      </c>
      <c r="B8" s="2">
        <v>51.951140695230997</v>
      </c>
      <c r="C8" s="2">
        <v>50.460484787799203</v>
      </c>
      <c r="D8" s="2">
        <v>49.599689051807403</v>
      </c>
      <c r="E8" s="2">
        <v>48.504883300607801</v>
      </c>
      <c r="F8" s="2">
        <v>46.913627998093297</v>
      </c>
      <c r="G8" s="2">
        <v>49.512131600832397</v>
      </c>
      <c r="H8" s="2">
        <v>48.677069843573001</v>
      </c>
      <c r="I8" s="2">
        <v>50.823679119943002</v>
      </c>
      <c r="J8" s="2">
        <v>49.513674533733003</v>
      </c>
      <c r="K8" s="2">
        <v>49.793868131724601</v>
      </c>
      <c r="L8" s="2">
        <v>48.0710139926612</v>
      </c>
      <c r="M8" s="2">
        <v>48.6246763776441</v>
      </c>
      <c r="N8" s="2">
        <v>46.930376432299298</v>
      </c>
      <c r="O8" s="2">
        <v>48.151520390407597</v>
      </c>
      <c r="P8" s="2">
        <v>47.164337531773697</v>
      </c>
      <c r="Q8" s="2">
        <v>48.693995088877799</v>
      </c>
      <c r="R8" s="2">
        <v>48.376870070355302</v>
      </c>
      <c r="S8" s="2">
        <v>48.466524664676498</v>
      </c>
      <c r="T8" s="2">
        <v>45.803314634614303</v>
      </c>
      <c r="U8" s="2">
        <v>45.828193795979203</v>
      </c>
      <c r="V8" s="2">
        <v>45.815403670625898</v>
      </c>
      <c r="W8" s="2">
        <v>37.111132450600103</v>
      </c>
      <c r="X8" s="2">
        <v>36.281409977560401</v>
      </c>
      <c r="Y8" s="2">
        <v>41.041541206181698</v>
      </c>
      <c r="Z8" s="2">
        <v>39.695271603330703</v>
      </c>
      <c r="AA8" s="2">
        <v>38.192463774112497</v>
      </c>
      <c r="AB8" s="2">
        <v>39.217575303137103</v>
      </c>
      <c r="AC8" s="2">
        <v>39.975278123048597</v>
      </c>
      <c r="AD8" s="2">
        <v>36.936730184083999</v>
      </c>
      <c r="AE8" s="2">
        <v>38.692557181795102</v>
      </c>
      <c r="AF8" s="2">
        <v>39.837008287933301</v>
      </c>
      <c r="AG8" s="2">
        <v>37.772717190194697</v>
      </c>
      <c r="AH8" s="2">
        <v>39.690691390614901</v>
      </c>
      <c r="AI8" s="2">
        <v>39.437010571584501</v>
      </c>
      <c r="AJ8" s="2">
        <v>38.3864794958481</v>
      </c>
      <c r="AK8" s="2">
        <v>38.384554037083703</v>
      </c>
      <c r="AL8" s="2">
        <v>38.203044998490199</v>
      </c>
      <c r="AM8" s="2">
        <v>37.059867355570198</v>
      </c>
      <c r="AN8" s="2">
        <v>35.886530643633101</v>
      </c>
      <c r="AO8" s="2">
        <v>36.273622434870902</v>
      </c>
      <c r="AP8" s="2">
        <v>36.004678118667201</v>
      </c>
      <c r="AQ8" s="2">
        <v>35.515337327885099</v>
      </c>
      <c r="AR8" s="2">
        <v>45.619788726768299</v>
      </c>
      <c r="AS8" s="2">
        <v>493.558444539844</v>
      </c>
      <c r="AT8" s="2">
        <v>45.5831980449314</v>
      </c>
      <c r="AU8" s="2">
        <v>45.559811251949</v>
      </c>
      <c r="AV8" s="2">
        <v>45.568811486023598</v>
      </c>
      <c r="AW8" s="2">
        <v>46.325190610025103</v>
      </c>
      <c r="AX8" s="2">
        <v>45.952876936324401</v>
      </c>
      <c r="AY8" s="2">
        <v>45.889237246196302</v>
      </c>
      <c r="AZ8" s="2">
        <v>45.996614760615998</v>
      </c>
      <c r="BA8" s="2">
        <v>46.128195752199098</v>
      </c>
      <c r="BB8" s="2">
        <v>46.112982644382399</v>
      </c>
      <c r="BC8" s="2">
        <v>46.125515615860103</v>
      </c>
      <c r="BD8" s="2">
        <v>46.200374299397097</v>
      </c>
      <c r="BE8" s="2">
        <v>46.460520545029802</v>
      </c>
      <c r="BF8" s="2">
        <v>46.424272200767</v>
      </c>
      <c r="BG8" s="2">
        <v>46.312515710481101</v>
      </c>
      <c r="BH8" s="2">
        <v>44.5251071347287</v>
      </c>
      <c r="BI8" s="2">
        <v>44.317245772963197</v>
      </c>
      <c r="BJ8" s="2">
        <v>44.337598141992402</v>
      </c>
      <c r="BK8" s="2">
        <v>44.310714479133097</v>
      </c>
      <c r="BL8" s="3">
        <v>44.179403711891602</v>
      </c>
      <c r="BM8" s="3">
        <f>SQRT(1959.02237990882)</f>
        <v>44.260844771748538</v>
      </c>
      <c r="BN8" s="3">
        <f>SQRT(1969.1360349489)</f>
        <v>44.37494828108423</v>
      </c>
      <c r="BO8" s="2">
        <v>28.785704208049399</v>
      </c>
      <c r="BP8" s="8">
        <v>29.038954586682799</v>
      </c>
      <c r="BQ8" s="4">
        <v>28.926714425440402</v>
      </c>
      <c r="BR8" s="4">
        <v>28.9828164105854</v>
      </c>
      <c r="BS8" s="4">
        <v>28.974473352343999</v>
      </c>
      <c r="BT8" s="4">
        <v>29.054346194227801</v>
      </c>
      <c r="BU8" s="5">
        <f>5.39640158501767^2</f>
        <v>29.121150066781219</v>
      </c>
      <c r="BV8" s="4">
        <v>29.160986989046801</v>
      </c>
      <c r="BW8" s="5">
        <f>5.35974136850543^2</f>
        <v>28.726827537268463</v>
      </c>
      <c r="BX8" s="5">
        <v>28.6954123851324</v>
      </c>
      <c r="BY8" s="4">
        <v>29.093255982282301</v>
      </c>
      <c r="BZ8" s="4">
        <v>29.0708706142726</v>
      </c>
      <c r="CA8" s="4">
        <v>29.0149874048215</v>
      </c>
      <c r="CB8" s="5">
        <f>5.39813258664409^2</f>
        <v>29.139835422988813</v>
      </c>
      <c r="CC8" s="4">
        <v>29.060137182708502</v>
      </c>
      <c r="CD8" s="5">
        <f>5.39599497054783^2</f>
        <v>29.116761722177472</v>
      </c>
      <c r="CE8" s="4">
        <v>29.1450275663145</v>
      </c>
      <c r="CF8" s="5">
        <f>5.39356674453292^2</f>
        <v>29.090562227731436</v>
      </c>
      <c r="CG8" s="4">
        <v>29.096328548411801</v>
      </c>
      <c r="CH8" s="4">
        <v>29.1420926486865</v>
      </c>
      <c r="CI8" s="4">
        <v>29.168546667250201</v>
      </c>
      <c r="CJ8" s="4">
        <v>47.4085007024457</v>
      </c>
      <c r="CK8" s="4">
        <v>494.83660853438801</v>
      </c>
      <c r="CL8" s="4">
        <v>45.762412670503799</v>
      </c>
      <c r="CM8" s="4">
        <v>65.953812631914204</v>
      </c>
      <c r="CN8" s="4">
        <v>61.9572650071675</v>
      </c>
      <c r="CO8" s="4">
        <v>64.193768660926395</v>
      </c>
      <c r="CP8" s="4">
        <v>58.593184101463997</v>
      </c>
      <c r="CQ8" s="4">
        <v>56.589657492199699</v>
      </c>
      <c r="CR8" s="4">
        <v>65.018805786355102</v>
      </c>
      <c r="CS8" s="4">
        <v>53.924771782049298</v>
      </c>
      <c r="CT8" s="4">
        <v>85.283112818683705</v>
      </c>
      <c r="CU8" s="4">
        <v>62.6110322812576</v>
      </c>
      <c r="CV8" s="4">
        <v>51.271347686220103</v>
      </c>
      <c r="CW8" s="4">
        <v>58.455373852182397</v>
      </c>
      <c r="CX8" s="4">
        <v>51.264988178669398</v>
      </c>
      <c r="CY8" s="4">
        <v>52.0418836866966</v>
      </c>
      <c r="CZ8" s="4">
        <v>59.565610841426903</v>
      </c>
      <c r="DA8" s="4">
        <v>68.711763400745795</v>
      </c>
      <c r="DB8" s="4">
        <v>49.567740576341201</v>
      </c>
      <c r="DC8" s="4">
        <v>63.641456859876698</v>
      </c>
      <c r="DD8" s="4">
        <v>63.6567221820562</v>
      </c>
      <c r="DE8" s="4">
        <v>86.5060042598829</v>
      </c>
      <c r="DF8" s="4">
        <v>53.6584747439544</v>
      </c>
      <c r="DG8" s="4">
        <v>46.673907841746697</v>
      </c>
      <c r="DH8" s="4">
        <v>51.252744029513202</v>
      </c>
      <c r="DI8" s="4">
        <v>50.871257240652497</v>
      </c>
      <c r="DJ8" s="4">
        <v>48.8833836009374</v>
      </c>
      <c r="DK8" s="4">
        <v>55.945302380414198</v>
      </c>
      <c r="DL8" s="4">
        <v>56.333118346046199</v>
      </c>
      <c r="DM8" s="4">
        <v>46.231234843729098</v>
      </c>
      <c r="DN8" s="4">
        <v>53.331450995727401</v>
      </c>
      <c r="DO8" s="4">
        <v>53.985049055108497</v>
      </c>
      <c r="DP8" s="4">
        <v>46.443105094519403</v>
      </c>
      <c r="DQ8" s="4">
        <v>51.271347686220103</v>
      </c>
      <c r="DR8" s="4">
        <v>49.492838214687403</v>
      </c>
      <c r="DS8" s="4">
        <v>45.578004316221303</v>
      </c>
      <c r="DT8" s="4">
        <v>55.995830559759398</v>
      </c>
      <c r="DU8" s="4">
        <v>49.925626452961303</v>
      </c>
      <c r="DV8" s="4">
        <v>53.186527974059402</v>
      </c>
      <c r="DW8" s="4">
        <v>45.626802767061598</v>
      </c>
      <c r="DX8" s="4">
        <v>47.4196302366325</v>
      </c>
      <c r="DY8" s="4">
        <v>49.017934223828298</v>
      </c>
      <c r="DZ8" s="4">
        <v>50.101664401476398</v>
      </c>
      <c r="EA8" s="4">
        <v>55.845942283086501</v>
      </c>
      <c r="EB8" s="4">
        <v>58.3683268465251</v>
      </c>
      <c r="EC8" s="4">
        <v>52.5112326076652</v>
      </c>
      <c r="ED8" s="4">
        <v>62.7809759930675</v>
      </c>
      <c r="EE8" s="4">
        <v>64.381088405391097</v>
      </c>
      <c r="EF8" s="4">
        <v>60.414819884256502</v>
      </c>
      <c r="EG8" s="4">
        <v>57.393166056478101</v>
      </c>
      <c r="EH8" s="4">
        <v>53.368508524695699</v>
      </c>
      <c r="EI8" s="4">
        <v>59.637181628296098</v>
      </c>
      <c r="EJ8" s="4">
        <v>57.6354457526242</v>
      </c>
      <c r="EK8" s="4">
        <v>50.864811239648802</v>
      </c>
      <c r="EL8" s="4">
        <v>51.780487484788303</v>
      </c>
      <c r="EM8" s="4">
        <v>61.096908781141302</v>
      </c>
      <c r="EN8" s="4">
        <v>60.990287433816903</v>
      </c>
      <c r="EO8" s="4">
        <v>60.179183750095703</v>
      </c>
      <c r="EP8" s="4">
        <v>61.143635764351899</v>
      </c>
      <c r="EQ8" s="4">
        <v>47.886579288849099</v>
      </c>
      <c r="ER8" s="4">
        <v>57.1868819908074</v>
      </c>
      <c r="ES8" s="4">
        <v>64.025635393528802</v>
      </c>
      <c r="ET8" s="4">
        <v>55.971450006620401</v>
      </c>
      <c r="EU8" s="4">
        <v>66.521982464611597</v>
      </c>
      <c r="EV8" s="4">
        <v>61.4157346643278</v>
      </c>
      <c r="EW8" s="4">
        <v>55.364663417919303</v>
      </c>
      <c r="EX8" s="4">
        <v>36.192385859836101</v>
      </c>
      <c r="EY8" s="9">
        <v>56.255478519427903</v>
      </c>
      <c r="EZ8" s="9">
        <v>50.734338424186703</v>
      </c>
      <c r="FA8" s="9">
        <v>46.049307813264797</v>
      </c>
      <c r="FB8" s="9">
        <v>57.867094295617498</v>
      </c>
      <c r="FC8" s="9">
        <v>57.563683089534102</v>
      </c>
      <c r="FD8" s="9">
        <v>56.188569735857399</v>
      </c>
      <c r="FE8" s="9">
        <v>54.838618682950703</v>
      </c>
      <c r="FF8" s="9">
        <v>44.7254551021894</v>
      </c>
      <c r="FG8" s="9">
        <v>53.004505116544998</v>
      </c>
      <c r="FH8" s="9">
        <v>34.963535683214502</v>
      </c>
      <c r="FI8" s="9">
        <v>33.008478756044198</v>
      </c>
      <c r="FJ8" s="9">
        <v>46.869858768571</v>
      </c>
      <c r="FK8" s="9">
        <v>71.202362191124294</v>
      </c>
      <c r="FL8" s="9">
        <v>49.980692187558297</v>
      </c>
      <c r="FM8" s="9">
        <v>65.6100303575449</v>
      </c>
      <c r="FN8" s="9">
        <v>66.555362895705898</v>
      </c>
      <c r="FO8" s="9">
        <v>41.5027934301336</v>
      </c>
      <c r="FP8" s="9">
        <v>43.336900997437397</v>
      </c>
      <c r="FQ8" s="9">
        <v>32.847738579780902</v>
      </c>
      <c r="FR8" s="9">
        <v>48.358187001588597</v>
      </c>
    </row>
    <row r="9" spans="1:174" ht="14.4" x14ac:dyDescent="0.3">
      <c r="A9" s="2">
        <v>494.184312290702</v>
      </c>
      <c r="B9" s="2">
        <v>54.876667845973003</v>
      </c>
      <c r="C9" s="2">
        <v>51.107035828559603</v>
      </c>
      <c r="D9" s="2">
        <v>51.106582090743402</v>
      </c>
      <c r="E9" s="2">
        <v>48.388722511165398</v>
      </c>
      <c r="F9" s="2">
        <v>49.577235378869602</v>
      </c>
      <c r="G9" s="2">
        <v>48.188748542044401</v>
      </c>
      <c r="H9" s="2">
        <v>49.619679164932997</v>
      </c>
      <c r="I9" s="2">
        <v>50.039672752628498</v>
      </c>
      <c r="J9" s="2">
        <v>49.612837113520399</v>
      </c>
      <c r="K9" s="2">
        <v>48.587528435903401</v>
      </c>
      <c r="L9" s="2">
        <v>48.874075710744499</v>
      </c>
      <c r="M9" s="2">
        <v>50.958362284873502</v>
      </c>
      <c r="N9" s="2">
        <v>50.518973984074201</v>
      </c>
      <c r="O9" s="2">
        <v>48.3293072807231</v>
      </c>
      <c r="P9" s="2">
        <v>49.492411816161997</v>
      </c>
      <c r="Q9" s="2">
        <v>48.623023623584501</v>
      </c>
      <c r="R9" s="2">
        <v>50.594812213873404</v>
      </c>
      <c r="S9" s="2">
        <v>47.739439737549802</v>
      </c>
      <c r="T9" s="2">
        <v>46.360943331939502</v>
      </c>
      <c r="U9" s="2">
        <v>47.547792211441497</v>
      </c>
      <c r="V9" s="2">
        <v>46.386051160971903</v>
      </c>
      <c r="W9" s="2">
        <v>36.824919595926403</v>
      </c>
      <c r="X9" s="2">
        <v>35.698242462138097</v>
      </c>
      <c r="Y9" s="2">
        <v>39.624265032867498</v>
      </c>
      <c r="Z9" s="2">
        <v>40.3392965094204</v>
      </c>
      <c r="AA9" s="2">
        <v>38.386908917002998</v>
      </c>
      <c r="AB9" s="2">
        <v>39.23112208781</v>
      </c>
      <c r="AC9" s="2">
        <v>41.801201407897899</v>
      </c>
      <c r="AD9" s="2">
        <v>38.658432084520499</v>
      </c>
      <c r="AE9" s="2">
        <v>37.981490215124502</v>
      </c>
      <c r="AF9" s="2">
        <v>41.579474811736802</v>
      </c>
      <c r="AG9" s="2">
        <v>38.425117102429901</v>
      </c>
      <c r="AH9" s="2">
        <v>38.400531512986298</v>
      </c>
      <c r="AI9" s="2">
        <v>38.528488645003101</v>
      </c>
      <c r="AJ9" s="2">
        <v>35.520926528396203</v>
      </c>
      <c r="AK9" s="2">
        <v>40.007859633451602</v>
      </c>
      <c r="AL9" s="2">
        <v>39.1169468109062</v>
      </c>
      <c r="AM9" s="2">
        <v>38.052261755873502</v>
      </c>
      <c r="AN9" s="2">
        <v>36.762797896016899</v>
      </c>
      <c r="AO9" s="2">
        <v>36.549996214623398</v>
      </c>
      <c r="AP9" s="2">
        <v>37.110867645987298</v>
      </c>
      <c r="AQ9" s="2">
        <v>37.048209218190401</v>
      </c>
      <c r="AR9" s="2">
        <v>47.2096996402313</v>
      </c>
      <c r="AS9" s="2">
        <v>493.98129182056402</v>
      </c>
      <c r="AT9" s="2">
        <v>47.174734506553399</v>
      </c>
      <c r="AU9" s="2">
        <v>47.1523284399183</v>
      </c>
      <c r="AV9" s="2">
        <v>47.163217548544999</v>
      </c>
      <c r="AW9" s="2">
        <v>47.7823695069699</v>
      </c>
      <c r="AX9" s="2">
        <v>47.3759892994265</v>
      </c>
      <c r="AY9" s="2">
        <v>47.343680387652803</v>
      </c>
      <c r="AZ9" s="2">
        <v>47.373380134932802</v>
      </c>
      <c r="BA9" s="2">
        <v>47.528692346966203</v>
      </c>
      <c r="BB9" s="2">
        <v>47.521074474634702</v>
      </c>
      <c r="BC9" s="2">
        <v>47.449415863208003</v>
      </c>
      <c r="BD9" s="2">
        <v>47.488799259685798</v>
      </c>
      <c r="BE9" s="2">
        <v>47.821448976686298</v>
      </c>
      <c r="BF9" s="2">
        <v>47.8114120059059</v>
      </c>
      <c r="BG9" s="2">
        <v>47.6130026252523</v>
      </c>
      <c r="BH9" s="2">
        <v>45.965802722091702</v>
      </c>
      <c r="BI9" s="2">
        <v>45.873289402202701</v>
      </c>
      <c r="BJ9" s="2">
        <v>45.939076442059303</v>
      </c>
      <c r="BK9" s="2">
        <v>45.922986043070701</v>
      </c>
      <c r="BL9" s="3">
        <v>45.806932758456298</v>
      </c>
      <c r="BM9" s="3">
        <f>SQRT(2112.92836444457)</f>
        <v>45.966600531740106</v>
      </c>
      <c r="BN9" s="3">
        <f>SQRT(2132.57661499392)</f>
        <v>46.179829092298725</v>
      </c>
      <c r="BO9" s="3">
        <v>27.961149286047998</v>
      </c>
      <c r="BP9" s="8">
        <v>28.228431099481401</v>
      </c>
      <c r="BQ9" s="4">
        <v>28.0840577128589</v>
      </c>
      <c r="BR9" s="4">
        <v>28.160974778508301</v>
      </c>
      <c r="BS9" s="4">
        <v>28.217476788751799</v>
      </c>
      <c r="BT9" s="4">
        <v>28.293105036819501</v>
      </c>
      <c r="BU9" s="5">
        <f>5.32430890479824^2</f>
        <v>28.348265313713835</v>
      </c>
      <c r="BV9" s="4">
        <v>28.364453587365599</v>
      </c>
      <c r="BW9" s="5">
        <f>5.28943365531183^2</f>
        <v>27.978108393945472</v>
      </c>
      <c r="BX9" s="4">
        <v>28.012521920372301</v>
      </c>
      <c r="BY9" s="4">
        <v>28.397794983023001</v>
      </c>
      <c r="BZ9" s="4">
        <v>28.3505316606783</v>
      </c>
      <c r="CA9" s="4">
        <v>28.304685202556701</v>
      </c>
      <c r="CB9" s="5">
        <f>5.32824943986555^2</f>
        <v>28.390242093427545</v>
      </c>
      <c r="CC9" s="4">
        <v>28.237474231885699</v>
      </c>
      <c r="CD9" s="5">
        <f>5.32861838185116^2</f>
        <v>28.394173859402077</v>
      </c>
      <c r="CE9" s="4">
        <v>28.402206627310601</v>
      </c>
      <c r="CF9" s="5">
        <f>5.32421816250109^2</f>
        <v>28.347299041906485</v>
      </c>
      <c r="CG9" s="4">
        <v>28.370993390141901</v>
      </c>
      <c r="CH9" s="4">
        <v>28.351881113241401</v>
      </c>
      <c r="CI9" s="4">
        <v>28.422537485297099</v>
      </c>
      <c r="CJ9" s="4">
        <v>49.257607945658002</v>
      </c>
      <c r="CK9" s="4">
        <v>495.23973374498701</v>
      </c>
      <c r="CL9" s="4">
        <v>47.783376575924301</v>
      </c>
      <c r="CM9" s="4">
        <v>65.448061321374198</v>
      </c>
      <c r="CN9" s="4">
        <v>63.285226704842898</v>
      </c>
      <c r="CO9" s="4">
        <v>66.427790972424305</v>
      </c>
      <c r="CP9" s="4">
        <v>60.797489533060897</v>
      </c>
      <c r="CQ9" s="4">
        <v>57.475110591183203</v>
      </c>
      <c r="CR9" s="4">
        <v>67.241785513614602</v>
      </c>
      <c r="CS9" s="4">
        <v>55.594285564349398</v>
      </c>
      <c r="CT9" s="4">
        <v>86.373541766036297</v>
      </c>
      <c r="CU9" s="4">
        <v>64.265606206967504</v>
      </c>
      <c r="CV9" s="4">
        <v>52.842837157789397</v>
      </c>
      <c r="CW9" s="4">
        <v>59.960426070383903</v>
      </c>
      <c r="CX9" s="4">
        <v>53.615257708777598</v>
      </c>
      <c r="CY9" s="4">
        <v>52.698235495168298</v>
      </c>
      <c r="CZ9" s="4">
        <v>59.991076174732697</v>
      </c>
      <c r="DA9" s="4">
        <v>69.397519211364298</v>
      </c>
      <c r="DB9" s="4">
        <v>51.249549440772903</v>
      </c>
      <c r="DC9" s="4">
        <v>64.448211013887899</v>
      </c>
      <c r="DD9" s="4">
        <v>65.348764124563104</v>
      </c>
      <c r="DE9" s="4">
        <v>88.997650638250093</v>
      </c>
      <c r="DF9" s="4">
        <v>55.9507326298856</v>
      </c>
      <c r="DG9" s="4">
        <v>45.930953248717202</v>
      </c>
      <c r="DH9" s="4">
        <v>51.120137470102399</v>
      </c>
      <c r="DI9" s="4">
        <v>50.738352051966999</v>
      </c>
      <c r="DJ9" s="4">
        <v>48.7903091508974</v>
      </c>
      <c r="DK9" s="4">
        <v>55.389309977836596</v>
      </c>
      <c r="DL9" s="4">
        <v>56.994733618927299</v>
      </c>
      <c r="DM9" s="4">
        <v>45.705597025564103</v>
      </c>
      <c r="DN9" s="4">
        <v>52.799168914723403</v>
      </c>
      <c r="DO9" s="4">
        <v>52.952005955984397</v>
      </c>
      <c r="DP9" s="4">
        <v>46.324454991784798</v>
      </c>
      <c r="DQ9" s="4">
        <v>52.842837157789397</v>
      </c>
      <c r="DR9" s="4">
        <v>48.851373257880397</v>
      </c>
      <c r="DS9" s="4">
        <v>44.823857241797697</v>
      </c>
      <c r="DT9" s="4">
        <v>55.233023280630803</v>
      </c>
      <c r="DU9" s="4">
        <v>49.222360020196803</v>
      </c>
      <c r="DV9" s="4">
        <v>52.086660818580697</v>
      </c>
      <c r="DW9" s="4">
        <v>45.097961595333601</v>
      </c>
      <c r="DX9" s="4">
        <v>46.388234805969901</v>
      </c>
      <c r="DY9" s="4">
        <v>48.356271827500699</v>
      </c>
      <c r="DZ9" s="4">
        <v>49.223480920651198</v>
      </c>
      <c r="EA9" s="4">
        <v>55.960985098981197</v>
      </c>
      <c r="EB9" s="4">
        <v>60.675760262148302</v>
      </c>
      <c r="EC9" s="4">
        <v>54.807649979746799</v>
      </c>
      <c r="ED9" s="4">
        <v>62.456356089771603</v>
      </c>
      <c r="EE9" s="4">
        <v>64.716268762011396</v>
      </c>
      <c r="EF9" s="4">
        <v>62.690857254337097</v>
      </c>
      <c r="EG9" s="4">
        <v>58.589715343313998</v>
      </c>
      <c r="EH9" s="4">
        <v>54.2867430621342</v>
      </c>
      <c r="EI9" s="4">
        <v>66.120501092716097</v>
      </c>
      <c r="EJ9" s="4">
        <v>56.7747982016121</v>
      </c>
      <c r="EK9" s="4">
        <v>51.740277995329699</v>
      </c>
      <c r="EL9" s="4">
        <v>56.139488824703598</v>
      </c>
      <c r="EM9" s="4">
        <v>63.771077754345797</v>
      </c>
      <c r="EN9" s="4">
        <v>63.677419890698097</v>
      </c>
      <c r="EO9" s="4">
        <v>62.205627616837702</v>
      </c>
      <c r="EP9" s="4">
        <v>63.798815711488302</v>
      </c>
      <c r="EQ9" s="4">
        <v>51.488643991164501</v>
      </c>
      <c r="ER9" s="4">
        <v>57.7068202251656</v>
      </c>
      <c r="ES9" s="4">
        <v>65.586790787349997</v>
      </c>
      <c r="ET9" s="4">
        <v>56.774851178036599</v>
      </c>
      <c r="EU9" s="4">
        <v>69.203633557516795</v>
      </c>
      <c r="EV9" s="4">
        <v>64.563128743313001</v>
      </c>
      <c r="EW9" s="4">
        <v>56.389495118938797</v>
      </c>
      <c r="EX9" s="4">
        <v>36.236729253351001</v>
      </c>
      <c r="EY9" s="9">
        <v>55.597341963798598</v>
      </c>
      <c r="EZ9" s="9">
        <v>51.211301469281999</v>
      </c>
      <c r="FA9" s="9">
        <v>42.621166891258603</v>
      </c>
      <c r="FB9" s="9">
        <v>59.412697206602097</v>
      </c>
      <c r="FC9" s="9">
        <v>56.827658643676102</v>
      </c>
      <c r="FD9" s="9">
        <v>60.392159223048701</v>
      </c>
      <c r="FE9" s="9">
        <v>54.206481803648401</v>
      </c>
      <c r="FF9" s="9">
        <v>43.178792630409703</v>
      </c>
      <c r="FG9" s="9">
        <v>49.252917842469003</v>
      </c>
      <c r="FH9" s="9">
        <v>34.014790560273603</v>
      </c>
      <c r="FI9" s="9">
        <v>31.958990595496601</v>
      </c>
      <c r="FJ9" s="9">
        <v>46.4579237567836</v>
      </c>
      <c r="FK9" s="9">
        <v>68.269459543495898</v>
      </c>
      <c r="FL9" s="9">
        <v>51.412315763200901</v>
      </c>
      <c r="FM9" s="9">
        <v>69.836352005192495</v>
      </c>
      <c r="FN9" s="9">
        <v>65.838814940316993</v>
      </c>
      <c r="FO9" s="9">
        <v>41.739541900889897</v>
      </c>
      <c r="FP9" s="9">
        <v>43.7021040955687</v>
      </c>
      <c r="FQ9" s="9">
        <v>33.2276238906787</v>
      </c>
      <c r="FR9" s="9">
        <v>49.398241196375402</v>
      </c>
    </row>
    <row r="10" spans="1:174" ht="14.4" x14ac:dyDescent="0.3">
      <c r="A10" s="2">
        <v>493.58241134191599</v>
      </c>
      <c r="B10" s="2">
        <v>55.065561174617699</v>
      </c>
      <c r="C10" s="2">
        <v>53.644558012617601</v>
      </c>
      <c r="D10" s="2">
        <v>53.858158217277897</v>
      </c>
      <c r="E10" s="2">
        <v>52.164052988447096</v>
      </c>
      <c r="F10" s="2">
        <v>50.580362907289199</v>
      </c>
      <c r="G10" s="2">
        <v>51.0098974764094</v>
      </c>
      <c r="H10" s="2">
        <v>52.261216028244299</v>
      </c>
      <c r="I10" s="2">
        <v>53.015346005487402</v>
      </c>
      <c r="J10" s="2">
        <v>53.026322018879902</v>
      </c>
      <c r="K10" s="2">
        <v>51.192439966432403</v>
      </c>
      <c r="L10" s="2">
        <v>52.37317247072</v>
      </c>
      <c r="M10" s="2">
        <v>52.790540688851301</v>
      </c>
      <c r="N10" s="2">
        <v>52.7559056135877</v>
      </c>
      <c r="O10" s="2">
        <v>50.051293982313297</v>
      </c>
      <c r="P10" s="2">
        <v>50.865580359710997</v>
      </c>
      <c r="Q10" s="2">
        <v>50.757355699735797</v>
      </c>
      <c r="R10" s="2">
        <v>52.902815928792698</v>
      </c>
      <c r="S10" s="2">
        <v>52.914338116991097</v>
      </c>
      <c r="T10" s="2">
        <v>51.264619273617797</v>
      </c>
      <c r="U10" s="2">
        <v>51.420067214474599</v>
      </c>
      <c r="V10" s="2">
        <v>52.302569759433702</v>
      </c>
      <c r="W10" s="2">
        <v>39.357920732280498</v>
      </c>
      <c r="X10" s="2">
        <v>37.779094234858498</v>
      </c>
      <c r="Y10" s="2">
        <v>40.702523595619297</v>
      </c>
      <c r="Z10" s="2">
        <v>39.275528714071299</v>
      </c>
      <c r="AA10" s="2">
        <v>37.952282978074003</v>
      </c>
      <c r="AB10" s="2">
        <v>39.045686200600102</v>
      </c>
      <c r="AC10" s="2">
        <v>43.357261747882298</v>
      </c>
      <c r="AD10" s="2">
        <v>39.726711840442903</v>
      </c>
      <c r="AE10" s="2">
        <v>40.730511650914799</v>
      </c>
      <c r="AF10" s="2">
        <v>39.882104348260597</v>
      </c>
      <c r="AG10" s="2">
        <v>40.141735117303298</v>
      </c>
      <c r="AH10" s="2">
        <v>41.007923863524297</v>
      </c>
      <c r="AI10" s="2">
        <v>40.301327052079998</v>
      </c>
      <c r="AJ10" s="2">
        <v>37.702162159588198</v>
      </c>
      <c r="AK10" s="2">
        <v>39.794913277100797</v>
      </c>
      <c r="AL10" s="2">
        <v>39.500821177034901</v>
      </c>
      <c r="AM10" s="2">
        <v>39.427508834279301</v>
      </c>
      <c r="AN10" s="2">
        <v>38.565438521676001</v>
      </c>
      <c r="AO10" s="2">
        <v>38.518062745083</v>
      </c>
      <c r="AP10" s="2">
        <v>37.5315377825791</v>
      </c>
      <c r="AQ10" s="2">
        <v>37.657745023335202</v>
      </c>
      <c r="AR10" s="2">
        <v>50.047895862309701</v>
      </c>
      <c r="AS10" s="2">
        <v>493.449529878752</v>
      </c>
      <c r="AT10" s="2">
        <v>50.013962768159999</v>
      </c>
      <c r="AU10" s="2">
        <v>49.994975913263403</v>
      </c>
      <c r="AV10" s="2">
        <v>50.004939157941301</v>
      </c>
      <c r="AW10" s="2">
        <v>50.536353068838601</v>
      </c>
      <c r="AX10" s="2">
        <v>50.171190009714898</v>
      </c>
      <c r="AY10" s="2">
        <v>50.203431349239999</v>
      </c>
      <c r="AZ10" s="2">
        <v>50.195793213362599</v>
      </c>
      <c r="BA10" s="2">
        <v>50.322666635756804</v>
      </c>
      <c r="BB10" s="2">
        <v>50.320014249727997</v>
      </c>
      <c r="BC10" s="2">
        <v>50.233265022450297</v>
      </c>
      <c r="BD10" s="2">
        <v>50.291613022280501</v>
      </c>
      <c r="BE10" s="2">
        <v>50.540427566406798</v>
      </c>
      <c r="BF10" s="2">
        <v>50.457794390700201</v>
      </c>
      <c r="BG10" s="2">
        <v>50.359849383295703</v>
      </c>
      <c r="BH10" s="2">
        <v>48.794610455407103</v>
      </c>
      <c r="BI10" s="3">
        <v>48.644136552056402</v>
      </c>
      <c r="BJ10" s="2">
        <v>48.701618330803903</v>
      </c>
      <c r="BK10" s="2">
        <v>48.752525526786897</v>
      </c>
      <c r="BL10" s="2">
        <v>48.693991133678097</v>
      </c>
      <c r="BM10" s="3">
        <f>SQRT(2380.10490969756)</f>
        <v>48.786318878324479</v>
      </c>
      <c r="BN10" s="3">
        <f>SQRT(2406.30319921961)</f>
        <v>49.054084429531557</v>
      </c>
      <c r="BO10" s="2">
        <v>29.8488769175556</v>
      </c>
      <c r="BP10" s="8">
        <v>30.1197497183156</v>
      </c>
      <c r="BQ10" s="4">
        <v>29.991822233567</v>
      </c>
      <c r="BR10" s="4">
        <v>30.016975104607099</v>
      </c>
      <c r="BS10" s="4">
        <v>30.097378287806499</v>
      </c>
      <c r="BT10" s="4">
        <v>30.147841656370701</v>
      </c>
      <c r="BU10" s="5">
        <f>5.49441676097986^2</f>
        <v>30.188615543336415</v>
      </c>
      <c r="BV10" s="4">
        <v>30.205985185015901</v>
      </c>
      <c r="BW10" s="5">
        <f>5.46241624111876^2</f>
        <v>29.837991191238</v>
      </c>
      <c r="BX10" s="5">
        <v>29.829894082845701</v>
      </c>
      <c r="BY10" s="4">
        <v>30.303741478526401</v>
      </c>
      <c r="BZ10" s="4">
        <v>30.198905820650399</v>
      </c>
      <c r="CA10" s="4">
        <v>30.187255751623201</v>
      </c>
      <c r="CB10" s="5">
        <f>5.50174160485881^2</f>
        <v>30.269160686634397</v>
      </c>
      <c r="CC10" s="4">
        <v>30.093529667882098</v>
      </c>
      <c r="CD10" s="5">
        <f>5.50039480195246^2</f>
        <v>30.25434297734564</v>
      </c>
      <c r="CE10" s="4">
        <v>30.2264828352316</v>
      </c>
      <c r="CF10" s="5">
        <f>5.49465532516709^2</f>
        <v>30.191237142387063</v>
      </c>
      <c r="CG10" s="4">
        <v>30.235174124993801</v>
      </c>
      <c r="CH10" s="4">
        <v>30.195662974708402</v>
      </c>
      <c r="CI10" s="4">
        <v>30.267747461373698</v>
      </c>
      <c r="CJ10" s="4">
        <v>49.802035107725999</v>
      </c>
      <c r="CK10" s="4">
        <v>494.697088751362</v>
      </c>
      <c r="CL10" s="4">
        <v>49.945119437072798</v>
      </c>
      <c r="CM10" s="4">
        <v>70.579243114257693</v>
      </c>
      <c r="CN10" s="4">
        <v>65.759020497635703</v>
      </c>
      <c r="CO10" s="4">
        <v>68.498858625891302</v>
      </c>
      <c r="CP10" s="4">
        <v>63.184245844175798</v>
      </c>
      <c r="CQ10" s="4">
        <v>59.345882088374402</v>
      </c>
      <c r="CR10" s="4">
        <v>68.874202673436997</v>
      </c>
      <c r="CS10" s="4">
        <v>58.042715470762197</v>
      </c>
      <c r="CT10" s="4">
        <v>88.7522766527659</v>
      </c>
      <c r="CU10" s="4">
        <v>66.702164520352298</v>
      </c>
      <c r="CV10" s="4">
        <v>56.637092338785699</v>
      </c>
      <c r="CW10" s="4">
        <v>61.2219528919317</v>
      </c>
      <c r="CX10" s="4">
        <v>55.239978069783298</v>
      </c>
      <c r="CY10" s="4">
        <v>54.240943833372903</v>
      </c>
      <c r="CZ10" s="4">
        <v>62.739071495373103</v>
      </c>
      <c r="DA10" s="4">
        <v>71.518652332428303</v>
      </c>
      <c r="DB10" s="4">
        <v>52.840143232882603</v>
      </c>
      <c r="DC10" s="4">
        <v>66.343614919875193</v>
      </c>
      <c r="DD10" s="4">
        <v>66.432535259476495</v>
      </c>
      <c r="DE10" s="4">
        <v>89.461176930706799</v>
      </c>
      <c r="DF10" s="4">
        <v>56.490062447158898</v>
      </c>
      <c r="DG10" s="4">
        <v>45.645655306950502</v>
      </c>
      <c r="DH10" s="4">
        <v>51.503483202423503</v>
      </c>
      <c r="DI10" s="4">
        <v>50.801298683229597</v>
      </c>
      <c r="DJ10" s="4">
        <v>48.841774692743897</v>
      </c>
      <c r="DK10" s="4">
        <v>56.242636919195697</v>
      </c>
      <c r="DL10" s="4">
        <v>56.6470405960916</v>
      </c>
      <c r="DM10" s="4">
        <v>46.213748818126398</v>
      </c>
      <c r="DN10" s="4">
        <v>53.640980618563901</v>
      </c>
      <c r="DO10" s="4">
        <v>53.882193699028001</v>
      </c>
      <c r="DP10" s="4">
        <v>46.7981216377162</v>
      </c>
      <c r="DQ10" s="4">
        <v>56.637092338785699</v>
      </c>
      <c r="DR10" s="4">
        <v>49.553760833428299</v>
      </c>
      <c r="DS10" s="4">
        <v>45.326157703597403</v>
      </c>
      <c r="DT10" s="4">
        <v>55.635399899983</v>
      </c>
      <c r="DU10" s="4">
        <v>49.690114942443103</v>
      </c>
      <c r="DV10" s="4">
        <v>52.186208862321202</v>
      </c>
      <c r="DW10" s="4">
        <v>45.446835824334102</v>
      </c>
      <c r="DX10" s="4">
        <v>47.124028555856498</v>
      </c>
      <c r="DY10" s="4">
        <v>48.5540818300639</v>
      </c>
      <c r="DZ10" s="4">
        <v>49.556588347409097</v>
      </c>
      <c r="EA10" s="4">
        <v>55.060781990549302</v>
      </c>
      <c r="EB10" s="4">
        <v>61.509752708697498</v>
      </c>
      <c r="EC10" s="4">
        <v>56.471701007851003</v>
      </c>
      <c r="ED10" s="4">
        <v>67.023995580930105</v>
      </c>
      <c r="EE10" s="4">
        <v>67.505984067790294</v>
      </c>
      <c r="EF10" s="4">
        <v>64.150601602166503</v>
      </c>
      <c r="EG10" s="4">
        <v>59.408209179924398</v>
      </c>
      <c r="EH10" s="4">
        <v>56.501069839146702</v>
      </c>
      <c r="EI10" s="4">
        <v>62.108905311384703</v>
      </c>
      <c r="EJ10" s="4">
        <v>60.688875203725601</v>
      </c>
      <c r="EK10" s="4">
        <v>55.379021723953002</v>
      </c>
      <c r="EL10" s="4">
        <v>57.313358836256597</v>
      </c>
      <c r="EM10" s="4">
        <v>68.547587798052405</v>
      </c>
      <c r="EN10" s="4">
        <v>63.544433878681701</v>
      </c>
      <c r="EO10" s="4">
        <v>65.756115167402299</v>
      </c>
      <c r="EP10" s="4">
        <v>64.924046401830907</v>
      </c>
      <c r="EQ10" s="4">
        <v>54.900067550491102</v>
      </c>
      <c r="ER10" s="4">
        <v>59.010187200667801</v>
      </c>
      <c r="ES10" s="4">
        <v>67.741359742854399</v>
      </c>
      <c r="ET10" s="4">
        <v>61.089786161007403</v>
      </c>
      <c r="EU10" s="4">
        <v>71.389168578311995</v>
      </c>
      <c r="EV10" s="4">
        <v>68.077756266931701</v>
      </c>
      <c r="EW10" s="4">
        <v>58.645471941168502</v>
      </c>
      <c r="EX10" s="4">
        <v>34.841514413510303</v>
      </c>
      <c r="EY10" s="9">
        <v>58.617474047963299</v>
      </c>
      <c r="EZ10" s="9">
        <v>51.2764342845051</v>
      </c>
      <c r="FA10" s="9">
        <v>45.511695473328103</v>
      </c>
      <c r="FB10" s="9">
        <v>60.194685615506202</v>
      </c>
      <c r="FC10" s="9">
        <v>60.900891340785201</v>
      </c>
      <c r="FD10" s="9">
        <v>59.727582390516901</v>
      </c>
      <c r="FE10" s="9">
        <v>55.0793971880478</v>
      </c>
      <c r="FF10" s="9">
        <v>49.129225594865602</v>
      </c>
      <c r="FG10" s="9">
        <v>52.419481969192098</v>
      </c>
      <c r="FH10" s="9">
        <v>35.723032931975297</v>
      </c>
      <c r="FI10" s="9">
        <v>32.894794598786198</v>
      </c>
      <c r="FJ10" s="9">
        <v>48.088608946671698</v>
      </c>
      <c r="FK10" s="9">
        <v>72.857791976912793</v>
      </c>
      <c r="FL10" s="9">
        <v>49.924696402738597</v>
      </c>
      <c r="FM10" s="9">
        <v>69.924343654187098</v>
      </c>
      <c r="FN10" s="9">
        <v>67.6323298626927</v>
      </c>
      <c r="FO10" s="9">
        <v>42.426149826526</v>
      </c>
      <c r="FP10" s="9">
        <v>44.872855080296198</v>
      </c>
      <c r="FQ10" s="9">
        <v>34.608755512130799</v>
      </c>
      <c r="FR10" s="9">
        <v>50.122683746112401</v>
      </c>
    </row>
    <row r="11" spans="1:174" ht="14.4" x14ac:dyDescent="0.3">
      <c r="A11" s="2">
        <v>493.660361521445</v>
      </c>
      <c r="B11" s="2">
        <v>57.187454229241098</v>
      </c>
      <c r="C11" s="2">
        <v>55.204649353021402</v>
      </c>
      <c r="D11" s="2">
        <v>52.047926500659699</v>
      </c>
      <c r="E11" s="2">
        <v>52.493166598128703</v>
      </c>
      <c r="F11" s="2">
        <v>52.799119560542202</v>
      </c>
      <c r="G11" s="2">
        <v>53.578026999276503</v>
      </c>
      <c r="H11" s="2">
        <v>52.766105112648503</v>
      </c>
      <c r="I11" s="2">
        <v>53.310684031266703</v>
      </c>
      <c r="J11" s="2">
        <v>53.047711679635697</v>
      </c>
      <c r="K11" s="2">
        <v>51.951149099392197</v>
      </c>
      <c r="L11" s="2">
        <v>52.333440788089703</v>
      </c>
      <c r="M11" s="2">
        <v>54.537742139350897</v>
      </c>
      <c r="N11" s="2">
        <v>51.719850799887503</v>
      </c>
      <c r="O11" s="2">
        <v>52.087175774970902</v>
      </c>
      <c r="P11" s="2">
        <v>52.4689115064185</v>
      </c>
      <c r="Q11" s="2">
        <v>52.825115609458599</v>
      </c>
      <c r="R11" s="2">
        <v>54.148738096206102</v>
      </c>
      <c r="S11" s="2">
        <v>51.459785572220603</v>
      </c>
      <c r="T11" s="2">
        <v>52.520123299850397</v>
      </c>
      <c r="U11" s="2">
        <v>51.464834663330301</v>
      </c>
      <c r="V11" s="2">
        <v>50.819198733278597</v>
      </c>
      <c r="W11" s="2">
        <v>39.621412908310703</v>
      </c>
      <c r="X11" s="2">
        <v>39.469042443002998</v>
      </c>
      <c r="Y11" s="2">
        <v>42.498120279287903</v>
      </c>
      <c r="Z11" s="2">
        <v>39.738843900888803</v>
      </c>
      <c r="AA11" s="2">
        <v>39.1746893091359</v>
      </c>
      <c r="AB11" s="2">
        <v>41.589458259700599</v>
      </c>
      <c r="AC11" s="2">
        <v>42.264353624068796</v>
      </c>
      <c r="AD11" s="2">
        <v>39.914322141368402</v>
      </c>
      <c r="AE11" s="2">
        <v>40.476438619005201</v>
      </c>
      <c r="AF11" s="2">
        <v>41.677775638571198</v>
      </c>
      <c r="AG11" s="2">
        <v>39.999072502854197</v>
      </c>
      <c r="AH11" s="2">
        <v>40.415222390329703</v>
      </c>
      <c r="AI11" s="2">
        <v>39.688276400212601</v>
      </c>
      <c r="AJ11" s="2">
        <v>40.5849944820948</v>
      </c>
      <c r="AK11" s="2">
        <v>39.495792336413899</v>
      </c>
      <c r="AL11" s="2">
        <v>40.685707078976499</v>
      </c>
      <c r="AM11" s="2">
        <v>40.693691161679197</v>
      </c>
      <c r="AN11" s="2">
        <v>39.7844345459499</v>
      </c>
      <c r="AO11" s="2">
        <v>39.743132973781499</v>
      </c>
      <c r="AP11" s="2">
        <v>40.632523470377102</v>
      </c>
      <c r="AQ11" s="2">
        <v>41.782200485497803</v>
      </c>
      <c r="AR11" s="2">
        <v>50.481427212752699</v>
      </c>
      <c r="AS11" s="2">
        <v>493.46472514528</v>
      </c>
      <c r="AT11" s="2">
        <v>50.448595579211897</v>
      </c>
      <c r="AU11" s="2">
        <v>50.422664422272298</v>
      </c>
      <c r="AV11" s="2">
        <v>50.436161912059497</v>
      </c>
      <c r="AW11" s="2">
        <v>50.929663025542403</v>
      </c>
      <c r="AX11" s="2">
        <v>50.5686292318941</v>
      </c>
      <c r="AY11" s="2">
        <v>50.616570501021997</v>
      </c>
      <c r="AZ11" s="2">
        <v>50.558924579565598</v>
      </c>
      <c r="BA11" s="2">
        <v>50.6948934727832</v>
      </c>
      <c r="BB11" s="2">
        <v>50.686414513910002</v>
      </c>
      <c r="BC11" s="2">
        <v>50.6131608240497</v>
      </c>
      <c r="BD11" s="2">
        <v>50.7076222489084</v>
      </c>
      <c r="BE11" s="2">
        <v>51.011822133003903</v>
      </c>
      <c r="BF11" s="2">
        <v>50.951962397626197</v>
      </c>
      <c r="BG11" s="2">
        <v>50.723627423702098</v>
      </c>
      <c r="BH11" s="2">
        <v>49.248362635400099</v>
      </c>
      <c r="BI11" s="2">
        <v>49.1514792843018</v>
      </c>
      <c r="BJ11" s="2">
        <v>49.134986342037898</v>
      </c>
      <c r="BK11" s="2">
        <v>49.1869578989484</v>
      </c>
      <c r="BL11" s="3">
        <v>49.101549258973499</v>
      </c>
      <c r="BM11" s="3">
        <f>SQRT(2422.1420539529)</f>
        <v>49.215262408656322</v>
      </c>
      <c r="BN11" s="3">
        <f>SQRT(2445.66867571054)</f>
        <v>49.45370234583595</v>
      </c>
      <c r="BO11" s="3">
        <v>29.673678269978399</v>
      </c>
      <c r="BP11" s="8">
        <v>29.933908842135001</v>
      </c>
      <c r="BQ11" s="4">
        <v>29.886213885552799</v>
      </c>
      <c r="BR11" s="4">
        <v>29.9222981694871</v>
      </c>
      <c r="BS11" s="4">
        <v>30.118346577569099</v>
      </c>
      <c r="BT11" s="4">
        <v>30.074152825221901</v>
      </c>
      <c r="BU11" s="5">
        <f>5.49007901086664^2</f>
        <v>30.140967545558421</v>
      </c>
      <c r="BV11" s="4">
        <v>30.1593998411957</v>
      </c>
      <c r="BW11" s="5">
        <f>5.4546361655775^2</f>
        <v>29.75305569882601</v>
      </c>
      <c r="BX11" s="4">
        <v>29.788084263516598</v>
      </c>
      <c r="BY11" s="4">
        <v>30.279529024243601</v>
      </c>
      <c r="BZ11" s="4">
        <v>30.159766830327499</v>
      </c>
      <c r="CA11" s="4">
        <v>30.0958468212676</v>
      </c>
      <c r="CB11" s="5">
        <f>5.49603167348898^2</f>
        <v>30.206364155994073</v>
      </c>
      <c r="CC11" s="4">
        <v>30.142677980794002</v>
      </c>
      <c r="CD11" s="5">
        <f>5.48995003735846^2</f>
        <v>30.139551412692153</v>
      </c>
      <c r="CE11" s="4">
        <v>30.153284983406401</v>
      </c>
      <c r="CF11" s="5">
        <f>5.4891330852023^2</f>
        <v>30.130582027062523</v>
      </c>
      <c r="CG11" s="4">
        <v>30.177920218820798</v>
      </c>
      <c r="CH11" s="4">
        <v>30.118177544690901</v>
      </c>
      <c r="CI11" s="4">
        <v>30.212996213744599</v>
      </c>
      <c r="CJ11" s="4">
        <v>49.319306186330799</v>
      </c>
      <c r="CK11" s="4">
        <v>494.69337061656199</v>
      </c>
      <c r="CL11" s="4">
        <v>50.504171074300203</v>
      </c>
      <c r="CM11" s="4">
        <v>69.815448191859801</v>
      </c>
      <c r="CN11" s="4">
        <v>65.431683262153598</v>
      </c>
      <c r="CO11" s="4">
        <v>69.330495890747599</v>
      </c>
      <c r="CP11" s="4">
        <v>62.5026550482415</v>
      </c>
      <c r="CQ11" s="4">
        <v>59.762671298417501</v>
      </c>
      <c r="CR11" s="4">
        <v>68.842770550806094</v>
      </c>
      <c r="CS11" s="4">
        <v>57.882420579366801</v>
      </c>
      <c r="CT11" s="4">
        <v>87.578148053289397</v>
      </c>
      <c r="CU11" s="4">
        <v>66.403914768089905</v>
      </c>
      <c r="CV11" s="4">
        <v>55.9532682348488</v>
      </c>
      <c r="CW11" s="4">
        <v>61.107695185384699</v>
      </c>
      <c r="CX11" s="4">
        <v>55.956334069507498</v>
      </c>
      <c r="CY11" s="4">
        <v>53.818834386955103</v>
      </c>
      <c r="CZ11" s="4">
        <v>63.276773909875402</v>
      </c>
      <c r="DA11" s="4">
        <v>71.555988118042094</v>
      </c>
      <c r="DB11" s="4">
        <v>52.724378014732601</v>
      </c>
      <c r="DC11" s="4">
        <v>66.813974948901205</v>
      </c>
      <c r="DD11" s="4">
        <v>68.005735064720099</v>
      </c>
      <c r="DE11" s="4">
        <v>91.953290824354198</v>
      </c>
      <c r="DF11" s="4">
        <v>57.435635759592202</v>
      </c>
      <c r="DG11" s="4">
        <v>45.536962711961301</v>
      </c>
      <c r="DH11" s="4">
        <v>51.712548597644101</v>
      </c>
      <c r="DI11" s="4">
        <v>50.965851317872698</v>
      </c>
      <c r="DJ11" s="4">
        <v>49.3391127108749</v>
      </c>
      <c r="DK11" s="4">
        <v>55.778177400819096</v>
      </c>
      <c r="DL11" s="4">
        <v>57.162105322088898</v>
      </c>
      <c r="DM11" s="4">
        <v>45.590537348673898</v>
      </c>
      <c r="DN11" s="4">
        <v>53.805635524936299</v>
      </c>
      <c r="DO11" s="4">
        <v>53.601577706047003</v>
      </c>
      <c r="DP11" s="4">
        <v>46.761491475830397</v>
      </c>
      <c r="DQ11" s="4">
        <v>55.9532682348488</v>
      </c>
      <c r="DR11" s="4">
        <v>49.599364310050603</v>
      </c>
      <c r="DS11" s="4">
        <v>44.840233941452198</v>
      </c>
      <c r="DT11" s="4">
        <v>55.398300452281703</v>
      </c>
      <c r="DU11" s="4">
        <v>49.812945409799497</v>
      </c>
      <c r="DV11" s="4">
        <v>52.163659604940598</v>
      </c>
      <c r="DW11" s="4">
        <v>45.557069437681498</v>
      </c>
      <c r="DX11" s="4">
        <v>46.358635620362897</v>
      </c>
      <c r="DY11" s="4">
        <v>48.405065336594099</v>
      </c>
      <c r="DZ11" s="4">
        <v>49.181754295255303</v>
      </c>
      <c r="EA11" s="4">
        <v>55.594554934298998</v>
      </c>
      <c r="EB11" s="4">
        <v>62.002112632398102</v>
      </c>
      <c r="EC11" s="4">
        <v>56.472803148029399</v>
      </c>
      <c r="ED11" s="4">
        <v>68.111748967541004</v>
      </c>
      <c r="EE11" s="4">
        <v>70.000554964019898</v>
      </c>
      <c r="EF11" s="4">
        <v>64.049230848376794</v>
      </c>
      <c r="EG11" s="4">
        <v>60.6249810131808</v>
      </c>
      <c r="EH11" s="4">
        <v>61.010388766336703</v>
      </c>
      <c r="EI11" s="4">
        <v>65.218591538099602</v>
      </c>
      <c r="EJ11" s="4">
        <v>62.079975396153301</v>
      </c>
      <c r="EK11" s="4">
        <v>57.760885906283598</v>
      </c>
      <c r="EL11" s="4">
        <v>58.0814583983571</v>
      </c>
      <c r="EM11" s="4">
        <v>71.104806654599599</v>
      </c>
      <c r="EN11" s="4">
        <v>65.069653492302095</v>
      </c>
      <c r="EO11" s="4">
        <v>64.361123478831402</v>
      </c>
      <c r="EP11" s="4">
        <v>67.503821086300505</v>
      </c>
      <c r="EQ11" s="4">
        <v>55.187808801786701</v>
      </c>
      <c r="ER11" s="4">
        <v>61.999596519612503</v>
      </c>
      <c r="ES11" s="4">
        <v>69.113283786436099</v>
      </c>
      <c r="ET11" s="4">
        <v>58.114895051789603</v>
      </c>
      <c r="EU11" s="4">
        <v>71.245097147828602</v>
      </c>
      <c r="EV11" s="4">
        <v>68.994086873585701</v>
      </c>
      <c r="EW11" s="4">
        <v>59.824395799811803</v>
      </c>
      <c r="EX11" s="4">
        <v>40.193792722625901</v>
      </c>
      <c r="EY11" s="9">
        <v>53.072084629209598</v>
      </c>
      <c r="EZ11" s="9">
        <v>48.1794720398142</v>
      </c>
      <c r="FA11" s="9">
        <v>39.880803815149598</v>
      </c>
      <c r="FB11" s="9">
        <v>54.673939247692701</v>
      </c>
      <c r="FC11" s="9">
        <v>52.845025379336199</v>
      </c>
      <c r="FD11" s="9">
        <v>54.111017698430899</v>
      </c>
      <c r="FE11" s="9">
        <v>50.465235553830901</v>
      </c>
      <c r="FF11" s="9">
        <v>42.663318861718999</v>
      </c>
      <c r="FG11" s="9">
        <v>48.423389976038102</v>
      </c>
      <c r="FH11" s="9">
        <v>31.979404676778501</v>
      </c>
      <c r="FI11" s="9">
        <v>32.072571151683398</v>
      </c>
      <c r="FJ11" s="9">
        <v>44.117051323085199</v>
      </c>
      <c r="FK11" s="9">
        <v>67.646542671587795</v>
      </c>
      <c r="FL11" s="9">
        <v>45.819229998452201</v>
      </c>
      <c r="FM11" s="9">
        <v>61.6237647467619</v>
      </c>
      <c r="FN11" s="9">
        <v>63.5634666436004</v>
      </c>
      <c r="FO11" s="9">
        <v>38.915144067169102</v>
      </c>
      <c r="FP11" s="9">
        <v>40.994792186222298</v>
      </c>
      <c r="FQ11" s="9">
        <v>30.154340205078299</v>
      </c>
      <c r="FR11" s="9">
        <v>46.369296463239401</v>
      </c>
    </row>
    <row r="12" spans="1:174" ht="14.4" x14ac:dyDescent="0.3">
      <c r="A12" s="2">
        <v>493.97268414888401</v>
      </c>
      <c r="B12" s="2">
        <v>58.984788302425699</v>
      </c>
      <c r="C12" s="2">
        <v>56.145140443794602</v>
      </c>
      <c r="D12" s="2">
        <v>55.545660126231297</v>
      </c>
      <c r="E12" s="2">
        <v>54.909435831738499</v>
      </c>
      <c r="F12" s="2">
        <v>53.654681284082898</v>
      </c>
      <c r="G12" s="2">
        <v>54.434982718507101</v>
      </c>
      <c r="H12" s="2">
        <v>54.505862465957399</v>
      </c>
      <c r="I12" s="2">
        <v>57.408163828437097</v>
      </c>
      <c r="J12" s="2">
        <v>56.568455814732097</v>
      </c>
      <c r="K12" s="2">
        <v>54.383604916106798</v>
      </c>
      <c r="L12" s="2">
        <v>55.547071045210103</v>
      </c>
      <c r="M12" s="2">
        <v>54.858673997068003</v>
      </c>
      <c r="N12" s="2">
        <v>53.444130823515401</v>
      </c>
      <c r="O12" s="2">
        <v>54.470315148508597</v>
      </c>
      <c r="P12" s="2">
        <v>53.492207462307697</v>
      </c>
      <c r="Q12" s="2">
        <v>51.949275952338901</v>
      </c>
      <c r="R12" s="2">
        <v>53.043704257288503</v>
      </c>
      <c r="S12" s="2">
        <v>54.253367772493803</v>
      </c>
      <c r="T12" s="2">
        <v>54.504352006888801</v>
      </c>
      <c r="U12" s="2">
        <v>51.467505593245598</v>
      </c>
      <c r="V12" s="2">
        <v>54.332768407854097</v>
      </c>
      <c r="W12" s="2">
        <v>40.3435009848071</v>
      </c>
      <c r="X12" s="2">
        <v>39.550628823617799</v>
      </c>
      <c r="Y12" s="2">
        <v>43.271252621694202</v>
      </c>
      <c r="Z12" s="2">
        <v>42.303197974636603</v>
      </c>
      <c r="AA12" s="2">
        <v>41.4551582372724</v>
      </c>
      <c r="AB12" s="2">
        <v>41.829287004712199</v>
      </c>
      <c r="AC12" s="2">
        <v>42.360840528053998</v>
      </c>
      <c r="AD12" s="2">
        <v>42.382604690443799</v>
      </c>
      <c r="AE12" s="2">
        <v>40.6991315718086</v>
      </c>
      <c r="AF12" s="2">
        <v>43.435476530717096</v>
      </c>
      <c r="AG12" s="2">
        <v>43.767253985126402</v>
      </c>
      <c r="AH12" s="2">
        <v>38.924482327046597</v>
      </c>
      <c r="AI12" s="2">
        <v>43.891134038832099</v>
      </c>
      <c r="AJ12" s="2">
        <v>41.327374766479402</v>
      </c>
      <c r="AK12" s="2">
        <v>41.388584810376202</v>
      </c>
      <c r="AL12" s="2">
        <v>43.104388859187402</v>
      </c>
      <c r="AM12" s="2">
        <v>42.306413071558303</v>
      </c>
      <c r="AN12" s="2">
        <v>39.792882446992998</v>
      </c>
      <c r="AO12" s="2">
        <v>42.137233216998901</v>
      </c>
      <c r="AP12" s="2">
        <v>42.087830598699803</v>
      </c>
      <c r="AQ12" s="2">
        <v>41.459916103932898</v>
      </c>
      <c r="AR12" s="2">
        <v>52.432047455600902</v>
      </c>
      <c r="AS12" s="2">
        <v>493.767544522538</v>
      </c>
      <c r="AT12" s="2">
        <v>52.392196376774997</v>
      </c>
      <c r="AU12" s="2">
        <v>52.379840262038201</v>
      </c>
      <c r="AV12" s="2">
        <v>52.391757450095703</v>
      </c>
      <c r="AW12" s="2">
        <v>52.666812922468701</v>
      </c>
      <c r="AX12" s="2">
        <v>52.478633404235303</v>
      </c>
      <c r="AY12" s="2">
        <v>52.579267548033798</v>
      </c>
      <c r="AZ12" s="2">
        <v>52.482258288321397</v>
      </c>
      <c r="BA12" s="2">
        <v>52.598164380939501</v>
      </c>
      <c r="BB12" s="2">
        <v>52.622394934977798</v>
      </c>
      <c r="BC12" s="2">
        <v>52.554780210017498</v>
      </c>
      <c r="BD12" s="2">
        <v>52.629355062627702</v>
      </c>
      <c r="BE12" s="2">
        <v>52.816412432350297</v>
      </c>
      <c r="BF12" s="2">
        <v>52.667280181049001</v>
      </c>
      <c r="BG12" s="2">
        <v>52.5722836204339</v>
      </c>
      <c r="BH12" s="2">
        <v>51.049522538636303</v>
      </c>
      <c r="BI12" s="2">
        <v>50.892177913421797</v>
      </c>
      <c r="BJ12" s="3">
        <v>50.871060517347303</v>
      </c>
      <c r="BK12" s="2">
        <v>50.9659369473098</v>
      </c>
      <c r="BL12" s="2">
        <v>50.905390462420399</v>
      </c>
      <c r="BM12" s="3">
        <f>SQRT(2599.26229030962)</f>
        <v>50.98296078406608</v>
      </c>
      <c r="BN12" s="3">
        <f>SQRT(2624.533182784)</f>
        <v>51.230197957688979</v>
      </c>
      <c r="BO12" s="3">
        <v>31.760076984707698</v>
      </c>
      <c r="BP12" s="8">
        <v>32.082527003920497</v>
      </c>
      <c r="BQ12" s="4">
        <v>31.982600073758199</v>
      </c>
      <c r="BR12" s="4">
        <v>32.046004152535097</v>
      </c>
      <c r="BS12" s="4">
        <v>32.160454265033401</v>
      </c>
      <c r="BT12" s="4">
        <v>32.184123769609897</v>
      </c>
      <c r="BU12" s="5">
        <f>5.6780198670319^2</f>
        <v>32.239909610408958</v>
      </c>
      <c r="BV12" s="4">
        <v>32.227210663073699</v>
      </c>
      <c r="BW12" s="5">
        <f>5.64332894201179^2</f>
        <v>31.847161547747906</v>
      </c>
      <c r="BX12" s="4">
        <v>31.859788591667801</v>
      </c>
      <c r="BY12" s="4">
        <v>32.376198071570101</v>
      </c>
      <c r="BZ12" s="4">
        <v>32.226923337899898</v>
      </c>
      <c r="CA12" s="4">
        <v>32.158770887995701</v>
      </c>
      <c r="CB12" s="5">
        <f>5.67600002299586^2</f>
        <v>32.216976261048998</v>
      </c>
      <c r="CC12" s="4">
        <v>32.140107492635899</v>
      </c>
      <c r="CD12" s="5">
        <f>5.67772080759169^2</f>
        <v>32.236513568959637</v>
      </c>
      <c r="CE12" s="4">
        <v>32.269386267618401</v>
      </c>
      <c r="CF12" s="5">
        <f>5.68029560704318^2</f>
        <v>32.265758183394048</v>
      </c>
      <c r="CG12" s="4">
        <v>32.331726452006201</v>
      </c>
      <c r="CH12" s="4">
        <v>32.281180764918602</v>
      </c>
      <c r="CI12" s="4">
        <v>32.333617973797701</v>
      </c>
      <c r="CJ12" s="4">
        <v>51.478670727512302</v>
      </c>
      <c r="CK12" s="4">
        <v>494.99804090540101</v>
      </c>
      <c r="CL12" s="4">
        <v>53.230984832205401</v>
      </c>
      <c r="CM12" s="4">
        <v>70.2261594980003</v>
      </c>
      <c r="CN12" s="4">
        <v>67.136028755526098</v>
      </c>
      <c r="CO12" s="4">
        <v>71.838771010904495</v>
      </c>
      <c r="CP12" s="4">
        <v>64.772682943945497</v>
      </c>
      <c r="CQ12" s="4">
        <v>61.951864425125301</v>
      </c>
      <c r="CR12" s="4">
        <v>69.704967380834901</v>
      </c>
      <c r="CS12" s="4">
        <v>59.984996692630197</v>
      </c>
      <c r="CT12" s="4">
        <v>89.833764345722301</v>
      </c>
      <c r="CU12" s="4">
        <v>68.037542316406601</v>
      </c>
      <c r="CV12" s="4">
        <v>58.793388899129198</v>
      </c>
      <c r="CW12" s="4">
        <v>62.851058876652402</v>
      </c>
      <c r="CX12" s="4">
        <v>58.0499025020261</v>
      </c>
      <c r="CY12" s="4">
        <v>54.9538549472082</v>
      </c>
      <c r="CZ12" s="4">
        <v>64.498141969827699</v>
      </c>
      <c r="DA12" s="4">
        <v>73.496514698635494</v>
      </c>
      <c r="DB12" s="4">
        <v>55.959247700853403</v>
      </c>
      <c r="DC12" s="4">
        <v>67.632312003653396</v>
      </c>
      <c r="DD12" s="4">
        <v>70.148374043090698</v>
      </c>
      <c r="DE12" s="4">
        <v>91.573377101011502</v>
      </c>
      <c r="DF12" s="4">
        <v>59.638356279965301</v>
      </c>
      <c r="DG12" s="4">
        <v>49.767552081113301</v>
      </c>
      <c r="DH12" s="4">
        <v>54.770482136947201</v>
      </c>
      <c r="DI12" s="4">
        <v>54.442142203421902</v>
      </c>
      <c r="DJ12" s="4">
        <v>53.030454956039897</v>
      </c>
      <c r="DK12" s="4">
        <v>59.039533876282803</v>
      </c>
      <c r="DL12" s="4">
        <v>59.911304648932699</v>
      </c>
      <c r="DM12" s="4">
        <v>49.047231794808901</v>
      </c>
      <c r="DN12" s="4">
        <v>57.4946684912981</v>
      </c>
      <c r="DO12" s="4">
        <v>58.546622640801502</v>
      </c>
      <c r="DP12" s="4">
        <v>49.869899664110399</v>
      </c>
      <c r="DQ12" s="4">
        <v>58.793388899129198</v>
      </c>
      <c r="DR12" s="4">
        <v>53.067347449754401</v>
      </c>
      <c r="DS12" s="4">
        <v>48.799464806777301</v>
      </c>
      <c r="DT12" s="4">
        <v>59.036922273198599</v>
      </c>
      <c r="DU12" s="4">
        <v>53.193774238047602</v>
      </c>
      <c r="DV12" s="4">
        <v>55.968563235379399</v>
      </c>
      <c r="DW12" s="4">
        <v>49.396740634675403</v>
      </c>
      <c r="DX12" s="4">
        <v>50.394089312633298</v>
      </c>
      <c r="DY12" s="4">
        <v>52.164036337836201</v>
      </c>
      <c r="DZ12" s="4">
        <v>52.927282765373199</v>
      </c>
      <c r="EA12" s="4">
        <v>59.396878663384598</v>
      </c>
      <c r="EB12" s="4">
        <v>63.787801682162097</v>
      </c>
      <c r="EC12" s="4">
        <v>56.645728766667297</v>
      </c>
      <c r="ED12" s="4">
        <v>71.452251874192598</v>
      </c>
      <c r="EE12" s="4">
        <v>72.215841183668601</v>
      </c>
      <c r="EF12" s="4">
        <v>66.387288343117902</v>
      </c>
      <c r="EG12" s="4">
        <v>63.089063808261102</v>
      </c>
      <c r="EH12" s="4">
        <v>59.183154519036101</v>
      </c>
      <c r="EI12" s="4">
        <v>66.560643854077696</v>
      </c>
      <c r="EJ12" s="4">
        <v>63.236305571510997</v>
      </c>
      <c r="EK12" s="4">
        <v>59.484825088987797</v>
      </c>
      <c r="EL12" s="4">
        <v>60.592325019629598</v>
      </c>
      <c r="EM12" s="4">
        <v>68.788179813840998</v>
      </c>
      <c r="EN12" s="4">
        <v>63.720776378567997</v>
      </c>
      <c r="EO12" s="4">
        <v>64.157408176433506</v>
      </c>
      <c r="EP12" s="4">
        <v>69.293706884770501</v>
      </c>
      <c r="EQ12" s="4">
        <v>56.3558052311189</v>
      </c>
      <c r="ER12" s="4">
        <v>61.058330781122798</v>
      </c>
      <c r="ES12" s="4">
        <v>69.722814248441395</v>
      </c>
      <c r="ET12" s="4">
        <v>59.949455051886098</v>
      </c>
      <c r="EU12" s="4">
        <v>71.749863655934504</v>
      </c>
      <c r="EV12" s="4">
        <v>72.746911474274995</v>
      </c>
      <c r="EW12" s="4">
        <v>60.902730496383398</v>
      </c>
      <c r="EX12" s="4">
        <v>38.934858191895799</v>
      </c>
      <c r="EY12" s="9">
        <v>53.742176243889297</v>
      </c>
      <c r="EZ12" s="9">
        <v>47.816757668690698</v>
      </c>
      <c r="FA12" s="9">
        <v>39.9766622877804</v>
      </c>
      <c r="FB12" s="9">
        <v>51.731366806624102</v>
      </c>
      <c r="FC12" s="9">
        <v>53.764761867905897</v>
      </c>
      <c r="FD12" s="9">
        <v>56.290324749147999</v>
      </c>
      <c r="FE12" s="9">
        <v>48.600612415681503</v>
      </c>
      <c r="FF12" s="9">
        <v>38.611889498407699</v>
      </c>
      <c r="FG12" s="9">
        <v>48.355047575782002</v>
      </c>
      <c r="FH12" s="9">
        <v>33.593179736329802</v>
      </c>
      <c r="FI12" s="9">
        <v>34.200522374567797</v>
      </c>
      <c r="FJ12" s="9">
        <v>44.155322325262702</v>
      </c>
      <c r="FK12" s="9">
        <v>65.505806019875905</v>
      </c>
      <c r="FL12" s="9">
        <v>45.286128473796097</v>
      </c>
      <c r="FM12" s="9">
        <v>59.202305502448198</v>
      </c>
      <c r="FN12" s="9">
        <v>62.995438334144303</v>
      </c>
      <c r="FO12" s="9">
        <v>37.828907129027201</v>
      </c>
      <c r="FP12" s="9">
        <v>40.690808824841099</v>
      </c>
      <c r="FQ12" s="9">
        <v>31.6736994803363</v>
      </c>
      <c r="FR12" s="9">
        <v>44.934832730836497</v>
      </c>
    </row>
    <row r="13" spans="1:174" ht="14.4" x14ac:dyDescent="0.3">
      <c r="A13" s="2">
        <v>494.07369475863601</v>
      </c>
      <c r="B13" s="2">
        <v>62.4273285912859</v>
      </c>
      <c r="C13" s="2">
        <v>58.858391711966703</v>
      </c>
      <c r="D13" s="2">
        <v>57.940604933979699</v>
      </c>
      <c r="E13" s="2">
        <v>58.462590428066598</v>
      </c>
      <c r="F13" s="2">
        <v>56.404512135290602</v>
      </c>
      <c r="G13" s="2">
        <v>56.2422642679402</v>
      </c>
      <c r="H13" s="2">
        <v>58.584342298765598</v>
      </c>
      <c r="I13" s="2">
        <v>58.628679893894002</v>
      </c>
      <c r="J13" s="2">
        <v>57.730107417945597</v>
      </c>
      <c r="K13" s="2">
        <v>57.985664322475202</v>
      </c>
      <c r="L13" s="2">
        <v>58.574098040144797</v>
      </c>
      <c r="M13" s="2">
        <v>57.662110890727</v>
      </c>
      <c r="N13" s="2">
        <v>56.958090978209199</v>
      </c>
      <c r="O13" s="2">
        <v>55.769445284816499</v>
      </c>
      <c r="P13" s="2">
        <v>56.813622144880398</v>
      </c>
      <c r="Q13" s="2">
        <v>57.556116670691999</v>
      </c>
      <c r="R13" s="2">
        <v>56.176235747612097</v>
      </c>
      <c r="S13" s="2">
        <v>57.481621174645497</v>
      </c>
      <c r="T13" s="2">
        <v>56.869560650044598</v>
      </c>
      <c r="U13" s="2">
        <v>55.869314892677998</v>
      </c>
      <c r="V13" s="2">
        <v>56.420546269067003</v>
      </c>
      <c r="W13" s="2">
        <v>43.586520952087199</v>
      </c>
      <c r="X13" s="2">
        <v>42.313478314483703</v>
      </c>
      <c r="Y13" s="2">
        <v>45.156729372056702</v>
      </c>
      <c r="Z13" s="2">
        <v>46.318396250303302</v>
      </c>
      <c r="AA13" s="2">
        <v>44.384733840631903</v>
      </c>
      <c r="AB13" s="2">
        <v>43.527763188186903</v>
      </c>
      <c r="AC13" s="2">
        <v>45.0139800734555</v>
      </c>
      <c r="AD13" s="2">
        <v>45.502076442785203</v>
      </c>
      <c r="AE13" s="2">
        <v>43.712555580904102</v>
      </c>
      <c r="AF13" s="2">
        <v>46.429216522698802</v>
      </c>
      <c r="AG13" s="2">
        <v>45.157061969995098</v>
      </c>
      <c r="AH13" s="2">
        <v>44.621120505664599</v>
      </c>
      <c r="AI13" s="2">
        <v>44.359554449028501</v>
      </c>
      <c r="AJ13" s="2">
        <v>44.135938409506203</v>
      </c>
      <c r="AK13" s="2">
        <v>46.379604189859101</v>
      </c>
      <c r="AL13" s="2">
        <v>46.026409733592601</v>
      </c>
      <c r="AM13" s="2">
        <v>45.186790911293997</v>
      </c>
      <c r="AN13" s="2">
        <v>44.231584414441798</v>
      </c>
      <c r="AO13" s="2">
        <v>44.7372521243988</v>
      </c>
      <c r="AP13" s="2">
        <v>43.758094114230303</v>
      </c>
      <c r="AQ13" s="2">
        <v>43.836469100445399</v>
      </c>
      <c r="AR13" s="2">
        <v>54.446433475884099</v>
      </c>
      <c r="AS13" s="2">
        <v>493.83766196741198</v>
      </c>
      <c r="AT13" s="2">
        <v>54.408518194910897</v>
      </c>
      <c r="AU13" s="2">
        <v>54.404413432763903</v>
      </c>
      <c r="AV13" s="2">
        <v>54.4121162672037</v>
      </c>
      <c r="AW13" s="2">
        <v>54.587798298340402</v>
      </c>
      <c r="AX13" s="2">
        <v>54.447878455330802</v>
      </c>
      <c r="AY13" s="2">
        <v>54.483496733997498</v>
      </c>
      <c r="AZ13" s="2">
        <v>54.406647578564098</v>
      </c>
      <c r="BA13" s="2">
        <v>54.503460167417799</v>
      </c>
      <c r="BB13" s="2">
        <v>54.5429880869968</v>
      </c>
      <c r="BC13" s="2">
        <v>54.476629481537501</v>
      </c>
      <c r="BD13" s="2">
        <v>54.5571064389394</v>
      </c>
      <c r="BE13" s="2">
        <v>54.817479816237203</v>
      </c>
      <c r="BF13" s="2">
        <v>54.679788111949001</v>
      </c>
      <c r="BG13" s="2">
        <v>54.565345335485603</v>
      </c>
      <c r="BH13" s="2">
        <v>53.038124437563702</v>
      </c>
      <c r="BI13" s="2">
        <v>52.908131533962802</v>
      </c>
      <c r="BJ13" s="3">
        <v>52.885825320562802</v>
      </c>
      <c r="BK13" s="2">
        <v>52.9986224349542</v>
      </c>
      <c r="BL13" s="2">
        <v>52.968091373711303</v>
      </c>
      <c r="BM13" s="3">
        <f>SQRT(2824.36442749852)</f>
        <v>53.144749764191381</v>
      </c>
      <c r="BN13" s="3">
        <f>SQRT(2836.97728052223)</f>
        <v>53.263282667539656</v>
      </c>
      <c r="BO13" s="3">
        <v>35.131240074504397</v>
      </c>
      <c r="BP13" s="8">
        <v>35.454228978792003</v>
      </c>
      <c r="BQ13" s="4">
        <v>35.366290625022998</v>
      </c>
      <c r="BR13" s="4">
        <v>35.4277523612678</v>
      </c>
      <c r="BS13" s="4">
        <v>35.576179259412797</v>
      </c>
      <c r="BT13" s="4">
        <v>35.564314363737203</v>
      </c>
      <c r="BU13" s="5">
        <f>5.96772048579884^2</f>
        <v>35.613687796623147</v>
      </c>
      <c r="BV13" s="4">
        <v>35.594530431809901</v>
      </c>
      <c r="BW13" s="5">
        <f>5.93239639188543^2</f>
        <v>35.193326950455265</v>
      </c>
      <c r="BX13" s="4">
        <v>35.222569244056899</v>
      </c>
      <c r="BY13" s="4">
        <v>35.760866469479801</v>
      </c>
      <c r="BZ13" s="4">
        <v>35.591979739984403</v>
      </c>
      <c r="CA13" s="4">
        <v>35.513313234474403</v>
      </c>
      <c r="CB13" s="5">
        <f>5.96850763385469^2</f>
        <v>35.623083375381711</v>
      </c>
      <c r="CC13" s="4">
        <v>35.549970691642798</v>
      </c>
      <c r="CD13" s="5">
        <f>5.96079769114415^2</f>
        <v>35.531109114749434</v>
      </c>
      <c r="CE13" s="4">
        <v>35.572193262686099</v>
      </c>
      <c r="CF13" s="5">
        <f>5.96255023245513^2</f>
        <v>35.552005274550723</v>
      </c>
      <c r="CG13" s="4">
        <v>35.6272489614975</v>
      </c>
      <c r="CH13" s="4">
        <v>35.567248535781303</v>
      </c>
      <c r="CI13" s="4">
        <v>35.592323785710498</v>
      </c>
      <c r="CJ13" s="4">
        <v>53.699292877854703</v>
      </c>
      <c r="CK13" s="4">
        <v>495.17103452044302</v>
      </c>
      <c r="CL13" s="4">
        <v>55.779922924957702</v>
      </c>
      <c r="CM13" s="4">
        <v>73.047287063725094</v>
      </c>
      <c r="CN13" s="4">
        <v>68.358780887955504</v>
      </c>
      <c r="CO13" s="4">
        <v>73.065291030985193</v>
      </c>
      <c r="CP13" s="4">
        <v>66.482353082421199</v>
      </c>
      <c r="CQ13" s="4">
        <v>63.353072660096402</v>
      </c>
      <c r="CR13" s="4">
        <v>71.843686238263999</v>
      </c>
      <c r="CS13" s="4">
        <v>62.026356375315501</v>
      </c>
      <c r="CT13" s="4">
        <v>91.417353885310305</v>
      </c>
      <c r="CU13" s="4">
        <v>69.920268412525203</v>
      </c>
      <c r="CV13" s="4">
        <v>60.222725473737498</v>
      </c>
      <c r="CW13" s="4">
        <v>64.881883110709097</v>
      </c>
      <c r="CX13" s="4">
        <v>60.5439296362946</v>
      </c>
      <c r="CY13" s="4">
        <v>56.6888553822183</v>
      </c>
      <c r="CZ13" s="4">
        <v>66.693570847865303</v>
      </c>
      <c r="DA13" s="4">
        <v>75.447539660287205</v>
      </c>
      <c r="DB13" s="4">
        <v>58.117574948368699</v>
      </c>
      <c r="DC13" s="4">
        <v>69.720107660658101</v>
      </c>
      <c r="DD13" s="4">
        <v>71.695066856654805</v>
      </c>
      <c r="DE13" s="4">
        <v>93.181222129113607</v>
      </c>
      <c r="DF13" s="4">
        <v>61.214209918943801</v>
      </c>
      <c r="DG13" s="4">
        <v>51.069753949256402</v>
      </c>
      <c r="DH13" s="4">
        <v>56.688005915831802</v>
      </c>
      <c r="DI13" s="4">
        <v>56.775378800859997</v>
      </c>
      <c r="DJ13" s="4">
        <v>55.221599307578202</v>
      </c>
      <c r="DK13" s="4">
        <v>60.429857822379901</v>
      </c>
      <c r="DL13" s="4">
        <v>61.871027516802997</v>
      </c>
      <c r="DM13" s="4">
        <v>50.873704777501999</v>
      </c>
      <c r="DN13" s="4">
        <v>59.695821061710902</v>
      </c>
      <c r="DO13" s="4">
        <v>59.950875700158797</v>
      </c>
      <c r="DP13" s="4">
        <v>51.076182777712603</v>
      </c>
      <c r="DQ13" s="4">
        <v>60.222725473737498</v>
      </c>
      <c r="DR13" s="4">
        <v>54.731796360707897</v>
      </c>
      <c r="DS13" s="4">
        <v>51.144983096092702</v>
      </c>
      <c r="DT13" s="4">
        <v>60.956112511890197</v>
      </c>
      <c r="DU13" s="4">
        <v>55.226425934128898</v>
      </c>
      <c r="DV13" s="4">
        <v>57.837624916139497</v>
      </c>
      <c r="DW13" s="4">
        <v>50.993592658900297</v>
      </c>
      <c r="DX13" s="4">
        <v>52.3815815425762</v>
      </c>
      <c r="DY13" s="4">
        <v>54.163924867363299</v>
      </c>
      <c r="DZ13" s="4">
        <v>54.713272304702102</v>
      </c>
      <c r="EA13" s="4">
        <v>61.637716854797503</v>
      </c>
      <c r="EB13" s="4">
        <v>67.272839314584004</v>
      </c>
      <c r="EC13" s="4">
        <v>59.286500391801297</v>
      </c>
      <c r="ED13" s="4">
        <v>72.592267965941502</v>
      </c>
      <c r="EE13" s="4">
        <v>71.879647806612994</v>
      </c>
      <c r="EF13" s="4">
        <v>67.4777937655643</v>
      </c>
      <c r="EG13" s="4">
        <v>66.472038878004994</v>
      </c>
      <c r="EH13" s="4">
        <v>61.705425792840202</v>
      </c>
      <c r="EI13" s="4">
        <v>74.949571493897906</v>
      </c>
      <c r="EJ13" s="4">
        <v>65.499752783671497</v>
      </c>
      <c r="EK13" s="4">
        <v>60.3979130271127</v>
      </c>
      <c r="EL13" s="4">
        <v>62.868205452102202</v>
      </c>
      <c r="EM13" s="4">
        <v>72.298303321749998</v>
      </c>
      <c r="EN13" s="4">
        <v>69.461663930067999</v>
      </c>
      <c r="EO13" s="4">
        <v>68.0128357589807</v>
      </c>
      <c r="EP13" s="4">
        <v>70.986857660619293</v>
      </c>
      <c r="EQ13" s="4">
        <v>58.0643550326838</v>
      </c>
      <c r="ER13" s="4">
        <v>63.418250367353203</v>
      </c>
      <c r="ES13" s="4">
        <v>72.709890434785706</v>
      </c>
      <c r="ET13" s="4">
        <v>61.791928078818103</v>
      </c>
      <c r="EU13" s="4">
        <v>76.755299428494197</v>
      </c>
      <c r="EV13" s="4">
        <v>76.172981913471304</v>
      </c>
      <c r="EW13" s="4">
        <v>63.346366717970398</v>
      </c>
      <c r="EX13" s="4">
        <v>41.143769968981204</v>
      </c>
      <c r="EY13" s="9">
        <v>54.556944548279901</v>
      </c>
      <c r="EZ13" s="9">
        <v>43.139254964106001</v>
      </c>
      <c r="FA13" s="9">
        <v>39.059607673395902</v>
      </c>
      <c r="FB13" s="9">
        <v>55.170173536026802</v>
      </c>
      <c r="FC13" s="9">
        <v>54.001848860370998</v>
      </c>
      <c r="FD13" s="9">
        <v>56.283444658920303</v>
      </c>
      <c r="FE13" s="9">
        <v>49.361917704174203</v>
      </c>
      <c r="FF13" s="9">
        <v>38.980077885317698</v>
      </c>
      <c r="FG13" s="9">
        <v>47.959859605620402</v>
      </c>
      <c r="FH13" s="9">
        <v>33.391400752631498</v>
      </c>
      <c r="FI13" s="9">
        <v>32.506561528643402</v>
      </c>
      <c r="FJ13" s="9">
        <v>45.293087168646203</v>
      </c>
      <c r="FK13" s="9">
        <v>66.705074983434699</v>
      </c>
      <c r="FL13" s="9">
        <v>46.924034122945201</v>
      </c>
      <c r="FM13" s="9">
        <v>62.847668241652102</v>
      </c>
      <c r="FN13" s="9">
        <v>62.977315862697097</v>
      </c>
      <c r="FO13" s="9">
        <v>38.323507303332399</v>
      </c>
      <c r="FP13" s="9">
        <v>40.020879546000501</v>
      </c>
      <c r="FQ13" s="9">
        <v>33.316598666837699</v>
      </c>
      <c r="FR13" s="9">
        <v>45.798232862541603</v>
      </c>
    </row>
    <row r="14" spans="1:174" ht="14.4" x14ac:dyDescent="0.3">
      <c r="A14" s="2">
        <v>494.89918842721301</v>
      </c>
      <c r="B14" s="2">
        <v>62.962595281495403</v>
      </c>
      <c r="C14" s="2">
        <v>61.551389363140402</v>
      </c>
      <c r="D14" s="2">
        <v>60.125375604653001</v>
      </c>
      <c r="E14" s="2">
        <v>60.105883122663499</v>
      </c>
      <c r="F14" s="2">
        <v>57.976551627312901</v>
      </c>
      <c r="G14" s="2">
        <v>59.431540892272999</v>
      </c>
      <c r="H14" s="2">
        <v>59.7957672966429</v>
      </c>
      <c r="I14" s="2">
        <v>58.501333790240601</v>
      </c>
      <c r="J14" s="2">
        <v>60.295509647491798</v>
      </c>
      <c r="K14" s="2">
        <v>58.791268928397798</v>
      </c>
      <c r="L14" s="2">
        <v>56.667307614761</v>
      </c>
      <c r="M14" s="2">
        <v>60.383581658226298</v>
      </c>
      <c r="N14" s="2">
        <v>59.4509262333194</v>
      </c>
      <c r="O14" s="2">
        <v>58.687481302087903</v>
      </c>
      <c r="P14" s="2">
        <v>57.654385425900301</v>
      </c>
      <c r="Q14" s="2">
        <v>59.255152634575097</v>
      </c>
      <c r="R14" s="2">
        <v>58.939355087752197</v>
      </c>
      <c r="S14" s="2">
        <v>57.664605126369601</v>
      </c>
      <c r="T14" s="2">
        <v>57.0652969885926</v>
      </c>
      <c r="U14" s="2">
        <v>55.708881570833299</v>
      </c>
      <c r="V14" s="2">
        <v>58.657587873087202</v>
      </c>
      <c r="W14" s="2">
        <v>46.762422294246299</v>
      </c>
      <c r="X14" s="2">
        <v>43.961842471967202</v>
      </c>
      <c r="Y14" s="2">
        <v>48.420353979828</v>
      </c>
      <c r="Z14" s="2">
        <v>46.941513607688101</v>
      </c>
      <c r="AA14" s="2">
        <v>48.8546960332691</v>
      </c>
      <c r="AB14" s="2">
        <v>47.152354605076198</v>
      </c>
      <c r="AC14" s="2">
        <v>46.239039973219903</v>
      </c>
      <c r="AD14" s="2">
        <v>47.309082412363402</v>
      </c>
      <c r="AE14" s="2">
        <v>45.9474054806292</v>
      </c>
      <c r="AF14" s="2">
        <v>49.751479097036999</v>
      </c>
      <c r="AG14" s="2">
        <v>49.561201723825803</v>
      </c>
      <c r="AH14" s="2">
        <v>49.547331073157203</v>
      </c>
      <c r="AI14" s="2">
        <v>50.022499018172397</v>
      </c>
      <c r="AJ14" s="2">
        <v>50.209835832681399</v>
      </c>
      <c r="AK14" s="2">
        <v>49.392758056778902</v>
      </c>
      <c r="AL14" s="2">
        <v>49.259334478396603</v>
      </c>
      <c r="AM14" s="2">
        <v>48.7757956888126</v>
      </c>
      <c r="AN14" s="2">
        <v>48.408232647339503</v>
      </c>
      <c r="AO14" s="2">
        <v>48.440181426909902</v>
      </c>
      <c r="AP14" s="2">
        <v>48.130620243198003</v>
      </c>
      <c r="AQ14" s="2">
        <v>47.719938713567103</v>
      </c>
      <c r="AR14" s="2">
        <v>57.224602096630001</v>
      </c>
      <c r="AS14" s="2">
        <v>494.65987642095399</v>
      </c>
      <c r="AT14" s="2">
        <v>57.190428750160599</v>
      </c>
      <c r="AU14" s="2">
        <v>57.189127343239498</v>
      </c>
      <c r="AV14" s="2">
        <v>57.196640132338501</v>
      </c>
      <c r="AW14" s="2">
        <v>57.194098705734497</v>
      </c>
      <c r="AX14" s="2">
        <v>57.211203765722999</v>
      </c>
      <c r="AY14" s="2">
        <v>57.160721277024003</v>
      </c>
      <c r="AZ14" s="2">
        <v>57.172168573856503</v>
      </c>
      <c r="BA14" s="2">
        <v>57.1892139856852</v>
      </c>
      <c r="BB14" s="2">
        <v>57.247430110422002</v>
      </c>
      <c r="BC14" s="2">
        <v>57.245704215798398</v>
      </c>
      <c r="BD14" s="2">
        <v>57.318357183227597</v>
      </c>
      <c r="BE14" s="2">
        <v>57.5170557150335</v>
      </c>
      <c r="BF14" s="2">
        <v>57.358383095358597</v>
      </c>
      <c r="BG14" s="2">
        <v>57.410191076361698</v>
      </c>
      <c r="BH14" s="2">
        <v>55.6830518807053</v>
      </c>
      <c r="BI14" s="3">
        <v>55.553016262416499</v>
      </c>
      <c r="BJ14" s="2">
        <v>55.616040237201602</v>
      </c>
      <c r="BK14" s="2">
        <v>55.633874500649497</v>
      </c>
      <c r="BL14" s="2">
        <v>55.652134188881902</v>
      </c>
      <c r="BM14" s="3">
        <f>SQRT(3108.82751304794)</f>
        <v>55.756860681425927</v>
      </c>
      <c r="BN14" s="3">
        <f>SQRT(3107.97384410283)</f>
        <v>55.749204874175831</v>
      </c>
      <c r="BO14" s="2">
        <v>38.357582221309698</v>
      </c>
      <c r="BP14" s="8">
        <v>38.723789324522798</v>
      </c>
      <c r="BQ14" s="4">
        <v>38.564877021291501</v>
      </c>
      <c r="BR14" s="4">
        <v>38.657503198447202</v>
      </c>
      <c r="BS14" s="4">
        <v>38.740709853795302</v>
      </c>
      <c r="BT14" s="4">
        <v>38.715953655071701</v>
      </c>
      <c r="BU14" s="5">
        <f>6.22576092431585^2</f>
        <v>38.760099086738144</v>
      </c>
      <c r="BV14" s="4">
        <v>38.756136491329102</v>
      </c>
      <c r="BW14" s="5">
        <f>6.19386078068756^2</f>
        <v>38.363911370539512</v>
      </c>
      <c r="BX14" s="5">
        <v>38.310347936066997</v>
      </c>
      <c r="BY14" s="4">
        <v>38.780041240210501</v>
      </c>
      <c r="BZ14" s="4">
        <v>38.784652616109703</v>
      </c>
      <c r="CA14" s="4">
        <v>38.733281666100602</v>
      </c>
      <c r="CB14" s="5">
        <f>6.22540591305741^2</f>
        <v>38.755678782330172</v>
      </c>
      <c r="CC14" s="4">
        <v>38.825350423000998</v>
      </c>
      <c r="CD14" s="5">
        <f>6.23636355292019^2</f>
        <v>38.892230364191342</v>
      </c>
      <c r="CE14" s="4">
        <v>38.984085595923602</v>
      </c>
      <c r="CF14" s="5">
        <f>6.2500165972194^2</f>
        <v>39.062707465517967</v>
      </c>
      <c r="CG14" s="4">
        <v>39.0962367336734</v>
      </c>
      <c r="CH14" s="4">
        <v>38.992155687645301</v>
      </c>
      <c r="CI14" s="4">
        <v>39.060756950646699</v>
      </c>
      <c r="CJ14" s="4">
        <v>56.473219474267502</v>
      </c>
      <c r="CK14" s="4">
        <v>495.97155748834598</v>
      </c>
      <c r="CL14" s="4">
        <v>58.516300708604803</v>
      </c>
      <c r="CM14" s="4">
        <v>74.5200718469587</v>
      </c>
      <c r="CN14" s="4">
        <v>70.574600497292593</v>
      </c>
      <c r="CO14" s="4">
        <v>75.812648444991495</v>
      </c>
      <c r="CP14" s="4">
        <v>69.414571804208506</v>
      </c>
      <c r="CQ14" s="4">
        <v>65.841093817315894</v>
      </c>
      <c r="CR14" s="4">
        <v>74.977602322857905</v>
      </c>
      <c r="CS14" s="4">
        <v>65.199067303124593</v>
      </c>
      <c r="CT14" s="4">
        <v>92.714600632437893</v>
      </c>
      <c r="CU14" s="4">
        <v>72.966907534028195</v>
      </c>
      <c r="CV14" s="4">
        <v>62.818828523084498</v>
      </c>
      <c r="CW14" s="4">
        <v>68.105972653794296</v>
      </c>
      <c r="CX14" s="4">
        <v>62.834954748430697</v>
      </c>
      <c r="CY14" s="4">
        <v>58.627242644324802</v>
      </c>
      <c r="CZ14" s="4">
        <v>69.605885477899804</v>
      </c>
      <c r="DA14" s="4">
        <v>77.984445291941697</v>
      </c>
      <c r="DB14" s="4">
        <v>60.8384799867369</v>
      </c>
      <c r="DC14" s="4">
        <v>71.525876581601295</v>
      </c>
      <c r="DD14" s="4">
        <v>73.069215157617094</v>
      </c>
      <c r="DE14" s="4">
        <v>96.998700005420901</v>
      </c>
      <c r="DF14" s="4">
        <v>63.985139966806798</v>
      </c>
      <c r="DG14" s="4">
        <v>51.6714307594346</v>
      </c>
      <c r="DH14" s="4">
        <v>58.281490830046501</v>
      </c>
      <c r="DI14" s="4">
        <v>58.175204996556502</v>
      </c>
      <c r="DJ14" s="4">
        <v>56.499599690242299</v>
      </c>
      <c r="DK14" s="4">
        <v>61.032159954499598</v>
      </c>
      <c r="DL14" s="4">
        <v>62.942424326748899</v>
      </c>
      <c r="DM14" s="4">
        <v>52.576381433554097</v>
      </c>
      <c r="DN14" s="4">
        <v>61.527831888841497</v>
      </c>
      <c r="DO14" s="4">
        <v>60.795053575477702</v>
      </c>
      <c r="DP14" s="4">
        <v>52.536319819899198</v>
      </c>
      <c r="DQ14" s="4">
        <v>62.818828523084498</v>
      </c>
      <c r="DR14" s="4">
        <v>56.360562540577298</v>
      </c>
      <c r="DS14" s="4">
        <v>51.823712573580302</v>
      </c>
      <c r="DT14" s="4">
        <v>62.637866509899503</v>
      </c>
      <c r="DU14" s="4">
        <v>56.756419792939496</v>
      </c>
      <c r="DV14" s="4">
        <v>59.122987290533402</v>
      </c>
      <c r="DW14" s="4">
        <v>52.160587337295098</v>
      </c>
      <c r="DX14" s="4">
        <v>53.821469620857798</v>
      </c>
      <c r="DY14" s="4">
        <v>55.5943561848933</v>
      </c>
      <c r="DZ14" s="4">
        <v>55.486538784688904</v>
      </c>
      <c r="EA14" s="4">
        <v>63.074492397588699</v>
      </c>
      <c r="EB14" s="4">
        <v>70.284625022833296</v>
      </c>
      <c r="EC14" s="4">
        <v>62.5687582927563</v>
      </c>
      <c r="ED14" s="4">
        <v>74.428471385159696</v>
      </c>
      <c r="EE14" s="4">
        <v>77.6162983467879</v>
      </c>
      <c r="EF14" s="4">
        <v>69.444035290377101</v>
      </c>
      <c r="EG14" s="4">
        <v>68.382079482575804</v>
      </c>
      <c r="EH14" s="4">
        <v>64.155594569960599</v>
      </c>
      <c r="EI14" s="4">
        <v>72.438578007137195</v>
      </c>
      <c r="EJ14" s="4">
        <v>71.254749793035302</v>
      </c>
      <c r="EK14" s="4">
        <v>60.960212436741301</v>
      </c>
      <c r="EL14" s="4">
        <v>66.164871668469502</v>
      </c>
      <c r="EM14" s="4">
        <v>75.882820895292397</v>
      </c>
      <c r="EN14" s="4">
        <v>72.597332521724496</v>
      </c>
      <c r="EO14" s="4">
        <v>71.533357891926698</v>
      </c>
      <c r="EP14" s="4">
        <v>72.3906665625681</v>
      </c>
      <c r="EQ14" s="4">
        <v>62.2404771990293</v>
      </c>
      <c r="ER14" s="4">
        <v>66.385681894529597</v>
      </c>
      <c r="ES14" s="4">
        <v>75.741893720410303</v>
      </c>
      <c r="ET14" s="4">
        <v>61.730617306547799</v>
      </c>
      <c r="EU14" s="4">
        <v>76.899639964008401</v>
      </c>
      <c r="EV14" s="4">
        <v>79.013096388202797</v>
      </c>
      <c r="EW14" s="4">
        <v>65.570420808713294</v>
      </c>
      <c r="EX14" s="4">
        <v>46.9278372308952</v>
      </c>
      <c r="EY14" s="9">
        <v>55.338122414392402</v>
      </c>
      <c r="EZ14" s="9">
        <v>47.988553412080499</v>
      </c>
      <c r="FA14" s="9">
        <v>42.242539270224</v>
      </c>
      <c r="FB14" s="9">
        <v>57.047053724438797</v>
      </c>
      <c r="FC14" s="9">
        <v>53.063097146483699</v>
      </c>
      <c r="FD14" s="9">
        <v>57.883696344686399</v>
      </c>
      <c r="FE14" s="9">
        <v>49.272077833659097</v>
      </c>
      <c r="FF14" s="9">
        <v>41.079026795229197</v>
      </c>
      <c r="FG14" s="9">
        <v>48.253314914466102</v>
      </c>
      <c r="FH14" s="9">
        <v>35.418250990908298</v>
      </c>
      <c r="FI14" s="9">
        <v>33.988875507599801</v>
      </c>
      <c r="FJ14" s="9">
        <v>47.902222476443796</v>
      </c>
      <c r="FK14" s="9">
        <v>69.506000831421602</v>
      </c>
      <c r="FL14" s="9">
        <v>49.0833484158331</v>
      </c>
      <c r="FM14" s="9">
        <v>63.603156680122297</v>
      </c>
      <c r="FN14" s="9">
        <v>64.657438930407196</v>
      </c>
      <c r="FO14" s="9">
        <v>40.915559535563297</v>
      </c>
      <c r="FP14" s="9">
        <v>42.7851410586089</v>
      </c>
      <c r="FQ14" s="9">
        <v>33.7487509385195</v>
      </c>
      <c r="FR14" s="9">
        <v>46.657448632217601</v>
      </c>
    </row>
    <row r="15" spans="1:174" ht="14.4" x14ac:dyDescent="0.3">
      <c r="A15" s="2">
        <v>495.002835486923</v>
      </c>
      <c r="B15" s="2">
        <v>62.474083362244698</v>
      </c>
      <c r="C15" s="2">
        <v>61.868825181662999</v>
      </c>
      <c r="D15" s="2">
        <v>59.518335803877903</v>
      </c>
      <c r="E15" s="2">
        <v>61.281432325346998</v>
      </c>
      <c r="F15" s="2">
        <v>58.271070476444599</v>
      </c>
      <c r="G15" s="2">
        <v>60.499525996654803</v>
      </c>
      <c r="H15" s="2">
        <v>59.488077430188099</v>
      </c>
      <c r="I15" s="2">
        <v>58.348175807348703</v>
      </c>
      <c r="J15" s="2">
        <v>58.227015496137199</v>
      </c>
      <c r="K15" s="2">
        <v>58.4926386783876</v>
      </c>
      <c r="L15" s="2">
        <v>58.429476969823398</v>
      </c>
      <c r="M15" s="2">
        <v>59.221891193529302</v>
      </c>
      <c r="N15" s="2">
        <v>58.8102194846904</v>
      </c>
      <c r="O15" s="2">
        <v>58.685552681130297</v>
      </c>
      <c r="P15" s="2">
        <v>58.003342888399899</v>
      </c>
      <c r="Q15" s="2">
        <v>57.343959456681603</v>
      </c>
      <c r="R15" s="2">
        <v>58.029030075606002</v>
      </c>
      <c r="S15" s="2">
        <v>57.984801687078999</v>
      </c>
      <c r="T15" s="2">
        <v>55.374468410408603</v>
      </c>
      <c r="U15" s="3">
        <v>55.193257172474198</v>
      </c>
      <c r="V15" s="2">
        <v>56.475044655385297</v>
      </c>
      <c r="W15" s="2">
        <v>46.357409340888701</v>
      </c>
      <c r="X15" s="2">
        <v>44.194883292780602</v>
      </c>
      <c r="Y15" s="2">
        <v>47.118242552563103</v>
      </c>
      <c r="Z15" s="2">
        <v>46.459546394245002</v>
      </c>
      <c r="AA15" s="2">
        <v>47.0108139481884</v>
      </c>
      <c r="AB15" s="2">
        <v>45.486063941979999</v>
      </c>
      <c r="AC15" s="2">
        <v>46.298108938516698</v>
      </c>
      <c r="AD15" s="2">
        <v>45.104418308162302</v>
      </c>
      <c r="AE15" s="2">
        <v>46.242506491855501</v>
      </c>
      <c r="AF15" s="2">
        <v>49.769558257000398</v>
      </c>
      <c r="AG15" s="2">
        <v>49.148224622200502</v>
      </c>
      <c r="AH15" s="2">
        <v>48.292499194624398</v>
      </c>
      <c r="AI15" s="2">
        <v>48.751302762616</v>
      </c>
      <c r="AJ15" s="2">
        <v>49.396942117815499</v>
      </c>
      <c r="AK15" s="2">
        <v>47.584205700713802</v>
      </c>
      <c r="AL15" s="2">
        <v>48.386354564131402</v>
      </c>
      <c r="AM15" s="2">
        <v>48.2941393332178</v>
      </c>
      <c r="AN15" s="2">
        <v>45.585899283167002</v>
      </c>
      <c r="AO15" s="2">
        <v>47.027576868974599</v>
      </c>
      <c r="AP15" s="2">
        <v>48.126895274473597</v>
      </c>
      <c r="AQ15" s="2">
        <v>47.327797489302803</v>
      </c>
      <c r="AR15" s="2">
        <v>58.144754908924</v>
      </c>
      <c r="AS15" s="2">
        <v>494.85893406086001</v>
      </c>
      <c r="AT15" s="2">
        <v>58.113018616636303</v>
      </c>
      <c r="AU15" s="2">
        <v>58.110247789616501</v>
      </c>
      <c r="AV15" s="2">
        <v>58.1177860871353</v>
      </c>
      <c r="AW15" s="2">
        <v>58.146231222621097</v>
      </c>
      <c r="AX15" s="2">
        <v>58.154298116616701</v>
      </c>
      <c r="AY15" s="2">
        <v>58.1311482950574</v>
      </c>
      <c r="AZ15" s="2">
        <v>58.1751136804452</v>
      </c>
      <c r="BA15" s="2">
        <v>58.139697799824503</v>
      </c>
      <c r="BB15" s="2">
        <v>58.269393862453299</v>
      </c>
      <c r="BC15" s="2">
        <v>58.345755891266897</v>
      </c>
      <c r="BD15" s="2">
        <v>58.374386256639298</v>
      </c>
      <c r="BE15" s="2">
        <v>58.481199612713702</v>
      </c>
      <c r="BF15" s="2">
        <v>58.405327934114098</v>
      </c>
      <c r="BG15" s="2">
        <v>58.470466120186899</v>
      </c>
      <c r="BH15" s="2">
        <v>56.496516614271201</v>
      </c>
      <c r="BI15" s="2">
        <v>56.468452890274399</v>
      </c>
      <c r="BJ15" s="2">
        <v>56.440344635556102</v>
      </c>
      <c r="BK15" s="2">
        <v>56.387389844974898</v>
      </c>
      <c r="BL15" s="2">
        <v>56.372545188097597</v>
      </c>
      <c r="BM15" s="3">
        <f>SQRT(3182.87770189053)</f>
        <v>56.416998341727911</v>
      </c>
      <c r="BN15" s="3">
        <f>SQRT(3172.32094473953)</f>
        <v>56.323360559713855</v>
      </c>
      <c r="BO15" s="2">
        <v>37.753799400334799</v>
      </c>
      <c r="BP15" s="8">
        <v>38.134715073213997</v>
      </c>
      <c r="BQ15" s="4">
        <v>37.967279332758601</v>
      </c>
      <c r="BR15" s="4">
        <v>38.012705738643298</v>
      </c>
      <c r="BS15" s="4">
        <v>38.162634289552301</v>
      </c>
      <c r="BT15" s="4">
        <v>38.016168433124797</v>
      </c>
      <c r="BU15" s="5">
        <f>6.16971916693128^2</f>
        <v>38.065434598799207</v>
      </c>
      <c r="BV15" s="4">
        <v>38.092752533506797</v>
      </c>
      <c r="BW15" s="5">
        <f>6.14050180751687^2</f>
        <v>37.705762448117945</v>
      </c>
      <c r="BX15" s="5">
        <v>37.678774962868602</v>
      </c>
      <c r="BY15" s="4">
        <v>38.071049569248899</v>
      </c>
      <c r="BZ15" s="4">
        <v>38.115782173007503</v>
      </c>
      <c r="CA15" s="4">
        <v>38.165282615344999</v>
      </c>
      <c r="CB15" s="5">
        <f>6.18093574708108^2</f>
        <v>38.203966709544751</v>
      </c>
      <c r="CC15" s="4">
        <v>38.299186485040799</v>
      </c>
      <c r="CD15" s="5">
        <f>6.17841008258327^2</f>
        <v>38.172751148566611</v>
      </c>
      <c r="CE15" s="4">
        <v>38.389482939980503</v>
      </c>
      <c r="CF15" s="5">
        <f>6.20666853235272^2</f>
        <v>38.522734270497466</v>
      </c>
      <c r="CG15" s="4">
        <v>38.526369444794703</v>
      </c>
      <c r="CH15" s="4">
        <v>38.4040087221018</v>
      </c>
      <c r="CI15" s="4">
        <v>38.493171816632099</v>
      </c>
      <c r="CJ15" s="4">
        <v>57.556733386572702</v>
      </c>
      <c r="CK15" s="4">
        <v>496.25068509618598</v>
      </c>
      <c r="CL15" s="4">
        <v>58.637100693926499</v>
      </c>
      <c r="CM15" s="4">
        <v>74.9392540301249</v>
      </c>
      <c r="CN15" s="4">
        <v>71.441200961991399</v>
      </c>
      <c r="CO15" s="4">
        <v>76.566461738447302</v>
      </c>
      <c r="CP15" s="4">
        <v>69.876807090445794</v>
      </c>
      <c r="CQ15" s="4">
        <v>65.866859831124899</v>
      </c>
      <c r="CR15" s="4">
        <v>76.0855956666975</v>
      </c>
      <c r="CS15" s="4">
        <v>66.518712574507006</v>
      </c>
      <c r="CT15" s="4">
        <v>92.936048183668802</v>
      </c>
      <c r="CU15" s="4">
        <v>73.463381572723605</v>
      </c>
      <c r="CV15" s="4">
        <v>62.655881471505097</v>
      </c>
      <c r="CW15" s="4">
        <v>69.017801096082906</v>
      </c>
      <c r="CX15" s="4">
        <v>63.317347957935503</v>
      </c>
      <c r="CY15" s="4">
        <v>58.758382202277403</v>
      </c>
      <c r="CZ15" s="4">
        <v>70.377264156232101</v>
      </c>
      <c r="DA15" s="4">
        <v>79.211264499058203</v>
      </c>
      <c r="DB15" s="4">
        <v>60.999436862899699</v>
      </c>
      <c r="DC15" s="4">
        <v>71.893123295648095</v>
      </c>
      <c r="DD15" s="4">
        <v>73.329263515900806</v>
      </c>
      <c r="DE15" s="4">
        <v>98.690036527347203</v>
      </c>
      <c r="DF15" s="4">
        <v>64.182765114913806</v>
      </c>
      <c r="DG15" s="4">
        <v>51.7314518592624</v>
      </c>
      <c r="DH15" s="4">
        <v>58.453971355026802</v>
      </c>
      <c r="DI15" s="4">
        <v>58.682422964469801</v>
      </c>
      <c r="DJ15" s="4">
        <v>56.829913443920297</v>
      </c>
      <c r="DK15" s="4">
        <v>61.368436429624602</v>
      </c>
      <c r="DL15" s="4">
        <v>63.148339220524598</v>
      </c>
      <c r="DM15" s="4">
        <v>53.444308303691798</v>
      </c>
      <c r="DN15" s="4">
        <v>61.853112443586198</v>
      </c>
      <c r="DO15" s="4">
        <v>62.668085440573002</v>
      </c>
      <c r="DP15" s="4">
        <v>52.669077411826102</v>
      </c>
      <c r="DQ15" s="4">
        <v>62.655881471505097</v>
      </c>
      <c r="DR15" s="4">
        <v>57.152706713068497</v>
      </c>
      <c r="DS15" s="4">
        <v>52.267493432414902</v>
      </c>
      <c r="DT15" s="4">
        <v>62.527477029864599</v>
      </c>
      <c r="DU15" s="4">
        <v>57.4501886714162</v>
      </c>
      <c r="DV15" s="4">
        <v>59.379342325285002</v>
      </c>
      <c r="DW15" s="4">
        <v>52.127623232123497</v>
      </c>
      <c r="DX15" s="4">
        <v>53.8872629094272</v>
      </c>
      <c r="DY15" s="4">
        <v>56.191228409744298</v>
      </c>
      <c r="DZ15" s="4">
        <v>55.358643791769701</v>
      </c>
      <c r="EA15" s="4">
        <v>62.506612987343097</v>
      </c>
      <c r="EB15" s="4">
        <v>72.028780955784498</v>
      </c>
      <c r="EC15" s="4">
        <v>64.048284642308303</v>
      </c>
      <c r="ED15" s="4">
        <v>76.402997217822204</v>
      </c>
      <c r="EE15" s="4">
        <v>79.407600626357805</v>
      </c>
      <c r="EF15" s="4">
        <v>70.212842692505106</v>
      </c>
      <c r="EG15" s="4">
        <v>69.180691417408298</v>
      </c>
      <c r="EH15" s="4">
        <v>68.136961603348198</v>
      </c>
      <c r="EI15" s="4">
        <v>70.971786573591203</v>
      </c>
      <c r="EJ15" s="4">
        <v>71.458746762321198</v>
      </c>
      <c r="EK15" s="4">
        <v>62.223853173096302</v>
      </c>
      <c r="EL15" s="4">
        <v>65.727833784378106</v>
      </c>
      <c r="EM15" s="4">
        <v>76.825841189495094</v>
      </c>
      <c r="EN15" s="4">
        <v>72.462136178632505</v>
      </c>
      <c r="EO15" s="4">
        <v>70.5818300724887</v>
      </c>
      <c r="EP15" s="4">
        <v>73.331523743739197</v>
      </c>
      <c r="EQ15" s="4">
        <v>64.687362452685903</v>
      </c>
      <c r="ER15" s="4">
        <v>67.152363480669806</v>
      </c>
      <c r="ES15" s="4">
        <v>77.354263237491296</v>
      </c>
      <c r="ET15" s="4">
        <v>63.065687465330498</v>
      </c>
      <c r="EU15" s="4">
        <v>77.702467746299206</v>
      </c>
      <c r="EV15" s="4">
        <v>79.385714435771106</v>
      </c>
      <c r="EW15" s="4">
        <v>65.4001141568599</v>
      </c>
      <c r="EX15" s="4">
        <v>49.463326140230798</v>
      </c>
      <c r="EY15" s="9">
        <v>55.562111679448101</v>
      </c>
      <c r="EZ15" s="9">
        <v>48.761677744190003</v>
      </c>
      <c r="FA15" s="9">
        <v>42.7241627351194</v>
      </c>
      <c r="FB15" s="9">
        <v>56.831263517428603</v>
      </c>
      <c r="FC15" s="9">
        <v>53.236044514040202</v>
      </c>
      <c r="FD15" s="9">
        <v>55.627510388827702</v>
      </c>
      <c r="FE15" s="9">
        <v>49.276819383127702</v>
      </c>
      <c r="FF15" s="9">
        <v>41.160045757254899</v>
      </c>
      <c r="FG15" s="9">
        <v>49.574511689671802</v>
      </c>
      <c r="FH15" s="9">
        <v>35.350199065609203</v>
      </c>
      <c r="FI15" s="9">
        <v>35.055869501013603</v>
      </c>
      <c r="FJ15" s="9">
        <v>46.444330794296597</v>
      </c>
      <c r="FK15" s="9">
        <v>65.836959299426994</v>
      </c>
      <c r="FL15" s="9">
        <v>48.051315957361098</v>
      </c>
      <c r="FM15" s="9">
        <v>62.041293045024901</v>
      </c>
      <c r="FN15" s="9">
        <v>64.272790631659305</v>
      </c>
      <c r="FO15" s="9">
        <v>39.903195689160697</v>
      </c>
      <c r="FP15" s="9">
        <v>41.236868025247603</v>
      </c>
      <c r="FQ15" s="9">
        <v>34.293623058926997</v>
      </c>
      <c r="FR15" s="9">
        <v>45.452750793317499</v>
      </c>
    </row>
    <row r="16" spans="1:174" ht="14.4" x14ac:dyDescent="0.3">
      <c r="A16" s="2">
        <v>497.31944136292202</v>
      </c>
      <c r="B16" s="2">
        <v>63.846557596620798</v>
      </c>
      <c r="C16" s="2">
        <v>64.965149762194997</v>
      </c>
      <c r="D16" s="2">
        <v>62.884200744126403</v>
      </c>
      <c r="E16" s="2">
        <v>64.259429349679493</v>
      </c>
      <c r="F16" s="2">
        <v>62.653917705026103</v>
      </c>
      <c r="G16" s="2">
        <v>62.311690741095198</v>
      </c>
      <c r="H16" s="2">
        <v>63.3690964776942</v>
      </c>
      <c r="I16" s="2">
        <v>63.951963576097697</v>
      </c>
      <c r="J16" s="2">
        <v>61.302686045102597</v>
      </c>
      <c r="K16" s="2">
        <v>61.485351561529001</v>
      </c>
      <c r="L16" s="2">
        <v>62.238236383302002</v>
      </c>
      <c r="M16" s="2">
        <v>62.044512198727901</v>
      </c>
      <c r="N16" s="2">
        <v>61.770982139636097</v>
      </c>
      <c r="O16" s="2">
        <v>61.169671998725903</v>
      </c>
      <c r="P16" s="2">
        <v>59.972143692735699</v>
      </c>
      <c r="Q16" s="2">
        <v>62.136347017072701</v>
      </c>
      <c r="R16" s="2">
        <v>61.257159707404497</v>
      </c>
      <c r="S16" s="2">
        <v>60.466803392737397</v>
      </c>
      <c r="T16" s="2">
        <v>59.976910847177898</v>
      </c>
      <c r="U16" s="3">
        <v>59.244682700865802</v>
      </c>
      <c r="V16" s="2">
        <v>59.438725886988998</v>
      </c>
      <c r="W16" s="2">
        <v>48.832053583932101</v>
      </c>
      <c r="X16" s="2">
        <v>45.462363395982102</v>
      </c>
      <c r="Y16" s="2">
        <v>50.179456610066303</v>
      </c>
      <c r="Z16" s="2">
        <v>48.098143006721301</v>
      </c>
      <c r="AA16" s="2">
        <v>48.887834990459197</v>
      </c>
      <c r="AB16" s="2">
        <v>47.536715392954399</v>
      </c>
      <c r="AC16" s="2">
        <v>49.129982798169401</v>
      </c>
      <c r="AD16" s="2">
        <v>48.074453594376799</v>
      </c>
      <c r="AE16" s="2">
        <v>47.922561199675201</v>
      </c>
      <c r="AF16" s="2">
        <v>52.979327318668098</v>
      </c>
      <c r="AG16" s="2">
        <v>50.496120356103297</v>
      </c>
      <c r="AH16" s="2">
        <v>51.686990649091904</v>
      </c>
      <c r="AI16" s="2">
        <v>50.916909527095903</v>
      </c>
      <c r="AJ16" s="2">
        <v>52.124005143297403</v>
      </c>
      <c r="AK16" s="2">
        <v>51.341377533731901</v>
      </c>
      <c r="AL16" s="2">
        <v>52.713125520622597</v>
      </c>
      <c r="AM16" s="2">
        <v>51.933736588197199</v>
      </c>
      <c r="AN16" s="2">
        <v>51.0906607844204</v>
      </c>
      <c r="AO16" s="2">
        <v>50.203361601676498</v>
      </c>
      <c r="AP16" s="2">
        <v>50.238709372568898</v>
      </c>
      <c r="AQ16" s="2">
        <v>49.483885219568798</v>
      </c>
      <c r="AR16" s="2">
        <v>60.942873587299502</v>
      </c>
      <c r="AS16" s="2">
        <v>497.06999936673202</v>
      </c>
      <c r="AT16" s="2">
        <v>60.925931389566799</v>
      </c>
      <c r="AU16" s="2">
        <v>60.919885587932697</v>
      </c>
      <c r="AV16" s="2">
        <v>60.928478232901703</v>
      </c>
      <c r="AW16" s="2">
        <v>60.961243596121697</v>
      </c>
      <c r="AX16" s="2">
        <v>61.051260872300098</v>
      </c>
      <c r="AY16" s="2">
        <v>60.926978192940403</v>
      </c>
      <c r="AZ16" s="2">
        <v>61.226744074531901</v>
      </c>
      <c r="BA16" s="2">
        <v>61.171456339859603</v>
      </c>
      <c r="BB16" s="2">
        <v>61.343995264796497</v>
      </c>
      <c r="BC16" s="2">
        <v>61.360329286880201</v>
      </c>
      <c r="BD16" s="2">
        <v>61.566115070612703</v>
      </c>
      <c r="BE16" s="2">
        <v>61.443638034293201</v>
      </c>
      <c r="BF16" s="2">
        <v>61.476924073639097</v>
      </c>
      <c r="BG16" s="2">
        <v>61.622880033180898</v>
      </c>
      <c r="BH16" s="2">
        <v>59.502144929459497</v>
      </c>
      <c r="BI16" s="2">
        <v>59.494438461633798</v>
      </c>
      <c r="BJ16" s="2">
        <v>59.419748939910697</v>
      </c>
      <c r="BK16" s="2">
        <v>59.396004163524303</v>
      </c>
      <c r="BL16" s="2">
        <v>59.3540809411193</v>
      </c>
      <c r="BM16" s="3">
        <f>SQRT(3522.1580741623)</f>
        <v>59.347772276323063</v>
      </c>
      <c r="BN16" s="3">
        <f>SQRT(3510.89726005745)</f>
        <v>59.252824912044908</v>
      </c>
      <c r="BO16" s="3">
        <v>39.430754578910999</v>
      </c>
      <c r="BP16" s="8">
        <v>39.835828674968901</v>
      </c>
      <c r="BQ16" s="4">
        <v>39.899217775736503</v>
      </c>
      <c r="BR16" s="4">
        <v>39.900745850221703</v>
      </c>
      <c r="BS16" s="4">
        <v>39.982273384960799</v>
      </c>
      <c r="BT16" s="4">
        <v>39.77176070854</v>
      </c>
      <c r="BU16" s="5">
        <f>6.31063436961415^2</f>
        <v>39.824106146955387</v>
      </c>
      <c r="BV16" s="4">
        <v>39.983494653007199</v>
      </c>
      <c r="BW16" s="5">
        <f>6.29211118857251^2</f>
        <v>39.590663209359363</v>
      </c>
      <c r="BX16" s="4">
        <v>39.507382797127299</v>
      </c>
      <c r="BY16" s="4">
        <v>39.971680743397599</v>
      </c>
      <c r="BZ16" s="4">
        <v>40.014670805107201</v>
      </c>
      <c r="CA16" s="4">
        <v>39.864937372844601</v>
      </c>
      <c r="CB16" s="5">
        <f>6.31737212318043^2</f>
        <v>39.909190542737214</v>
      </c>
      <c r="CC16" s="4">
        <v>40.140902716953697</v>
      </c>
      <c r="CD16" s="5">
        <f>6.32195322422043^2</f>
        <v>39.967092569231099</v>
      </c>
      <c r="CE16" s="4">
        <v>40.225956653675397</v>
      </c>
      <c r="CF16" s="5">
        <f>6.35450109702017^2</f>
        <v>40.379684192030538</v>
      </c>
      <c r="CG16" s="4">
        <v>40.366207489622397</v>
      </c>
      <c r="CH16" s="4">
        <v>40.173975573172001</v>
      </c>
      <c r="CI16" s="4">
        <v>40.245810907226897</v>
      </c>
      <c r="CJ16" s="4">
        <v>60.343985274385197</v>
      </c>
      <c r="CK16" s="4">
        <v>498.38164245295098</v>
      </c>
      <c r="CL16" s="4">
        <v>61.116451910162297</v>
      </c>
      <c r="CM16" s="4">
        <v>77.443043074956194</v>
      </c>
      <c r="CN16" s="4">
        <v>74.219063782761793</v>
      </c>
      <c r="CO16" s="4">
        <v>78.759123542069304</v>
      </c>
      <c r="CP16" s="4">
        <v>72.390682885225601</v>
      </c>
      <c r="CQ16" s="4">
        <v>68.383653406247603</v>
      </c>
      <c r="CR16" s="4">
        <v>76.998558657617394</v>
      </c>
      <c r="CS16" s="4">
        <v>69.269786684442593</v>
      </c>
      <c r="CT16" s="4">
        <v>94.949687628948894</v>
      </c>
      <c r="CU16" s="4">
        <v>75.485129809724398</v>
      </c>
      <c r="CV16" s="4">
        <v>64.858787037201793</v>
      </c>
      <c r="CW16" s="4">
        <v>72.822675020496803</v>
      </c>
      <c r="CX16" s="4">
        <v>64.246862544566198</v>
      </c>
      <c r="CY16" s="4">
        <v>60.6084157477083</v>
      </c>
      <c r="CZ16" s="4">
        <v>72.304678284116903</v>
      </c>
      <c r="DA16" s="4">
        <v>82.309062572226495</v>
      </c>
      <c r="DB16" s="4">
        <v>64.677824292241795</v>
      </c>
      <c r="DC16" s="4">
        <v>74.762537322859899</v>
      </c>
      <c r="DD16" s="4">
        <v>75.3614048166788</v>
      </c>
      <c r="DE16" s="4">
        <v>97.088657665977905</v>
      </c>
      <c r="DF16" s="4">
        <v>65.981910614684395</v>
      </c>
      <c r="DG16" s="4">
        <v>52.7339881901053</v>
      </c>
      <c r="DH16" s="4">
        <v>59.345026260281003</v>
      </c>
      <c r="DI16" s="4">
        <v>59.282887310084199</v>
      </c>
      <c r="DJ16" s="4">
        <v>57.928734855507798</v>
      </c>
      <c r="DK16" s="4">
        <v>62.504328180276403</v>
      </c>
      <c r="DL16" s="4">
        <v>64.802510206247305</v>
      </c>
      <c r="DM16" s="4">
        <v>54.891755376189899</v>
      </c>
      <c r="DN16" s="4">
        <v>62.949301813952601</v>
      </c>
      <c r="DO16" s="4">
        <v>62.585095104669399</v>
      </c>
      <c r="DP16" s="4">
        <v>53.976650462114598</v>
      </c>
      <c r="DQ16" s="4">
        <v>64.858787037201793</v>
      </c>
      <c r="DR16" s="4">
        <v>58.743687277751299</v>
      </c>
      <c r="DS16" s="4">
        <v>53.785469278203898</v>
      </c>
      <c r="DT16" s="4">
        <v>63.971570607061402</v>
      </c>
      <c r="DU16" s="4">
        <v>58.370161244061798</v>
      </c>
      <c r="DV16" s="4">
        <v>60.173811112348098</v>
      </c>
      <c r="DW16" s="4">
        <v>53.259771204530502</v>
      </c>
      <c r="DX16" s="4">
        <v>55.026705561451699</v>
      </c>
      <c r="DY16" s="4">
        <v>57.655169787243899</v>
      </c>
      <c r="DZ16" s="4">
        <v>56.771112854853399</v>
      </c>
      <c r="EA16" s="4">
        <v>63.961459240848001</v>
      </c>
      <c r="EB16" s="4">
        <v>76.2944436051623</v>
      </c>
      <c r="EC16" s="4">
        <v>66.518651287376699</v>
      </c>
      <c r="ED16" s="4">
        <v>83.019302293778097</v>
      </c>
      <c r="EE16" s="4">
        <v>84.922729898856701</v>
      </c>
      <c r="EF16" s="4">
        <v>75.2768879139132</v>
      </c>
      <c r="EG16" s="4">
        <v>74.944890352306402</v>
      </c>
      <c r="EH16" s="4">
        <v>73.345762180527103</v>
      </c>
      <c r="EI16" s="4">
        <v>75.452869057207707</v>
      </c>
      <c r="EJ16" s="4">
        <v>74.111888818929202</v>
      </c>
      <c r="EK16" s="4">
        <v>64.376174331403902</v>
      </c>
      <c r="EL16" s="4">
        <v>70.648540206062194</v>
      </c>
      <c r="EM16" s="4">
        <v>79.314275932613498</v>
      </c>
      <c r="EN16" s="4">
        <v>77.2811496043593</v>
      </c>
      <c r="EO16" s="4">
        <v>75.647412584886197</v>
      </c>
      <c r="EP16" s="4">
        <v>74.969487242627295</v>
      </c>
      <c r="EQ16" s="4">
        <v>68.956229369660207</v>
      </c>
      <c r="ER16" s="4">
        <v>70.774667495143703</v>
      </c>
      <c r="ES16" s="4">
        <v>76.481225998490501</v>
      </c>
      <c r="ET16" s="4">
        <v>67.203864055075798</v>
      </c>
      <c r="EU16" s="4">
        <v>78.856020882864101</v>
      </c>
      <c r="EV16" s="4">
        <v>81.115958195841301</v>
      </c>
      <c r="EW16" s="4">
        <v>68.946007166589993</v>
      </c>
      <c r="EX16" s="4">
        <v>45.089815771902899</v>
      </c>
      <c r="EY16" s="9">
        <v>54.7543461338593</v>
      </c>
      <c r="EZ16" s="9">
        <v>47.7397746137162</v>
      </c>
      <c r="FA16" s="9">
        <v>40.817580960688197</v>
      </c>
      <c r="FB16" s="9">
        <v>55.252879968488301</v>
      </c>
      <c r="FC16" s="9">
        <v>51.249911487139201</v>
      </c>
      <c r="FD16" s="9">
        <v>56.130597405357598</v>
      </c>
      <c r="FE16" s="9">
        <v>50.293779603953098</v>
      </c>
      <c r="FF16" s="9">
        <v>41.527937851246101</v>
      </c>
      <c r="FG16" s="9">
        <v>50.476595557537102</v>
      </c>
      <c r="FH16" s="9">
        <v>36.637121057233202</v>
      </c>
      <c r="FI16" s="9">
        <v>33.610979975141902</v>
      </c>
      <c r="FJ16" s="9">
        <v>46.395461054232896</v>
      </c>
      <c r="FK16" s="9">
        <v>65.324162062284103</v>
      </c>
      <c r="FL16" s="9">
        <v>47.716664768611999</v>
      </c>
      <c r="FM16" s="9">
        <v>61.102649621243998</v>
      </c>
      <c r="FN16" s="9">
        <v>64.259667710629998</v>
      </c>
      <c r="FO16" s="9">
        <v>39.596612515719002</v>
      </c>
      <c r="FP16" s="9">
        <v>40.489795638612797</v>
      </c>
      <c r="FQ16" s="9">
        <v>33.862228994550897</v>
      </c>
      <c r="FR16" s="9">
        <v>47.241156146070097</v>
      </c>
    </row>
    <row r="17" spans="1:174" ht="14.4" x14ac:dyDescent="0.3">
      <c r="A17" s="2">
        <v>499.34284914220399</v>
      </c>
      <c r="B17" s="2">
        <v>64.697182937655697</v>
      </c>
      <c r="C17" s="2">
        <v>66.274279234390903</v>
      </c>
      <c r="D17" s="2">
        <v>64.132583144046194</v>
      </c>
      <c r="E17" s="2">
        <v>65.247115098390793</v>
      </c>
      <c r="F17" s="2">
        <v>62.955728732639301</v>
      </c>
      <c r="G17" s="2">
        <v>61.613226482373797</v>
      </c>
      <c r="H17" s="2">
        <v>62.926535459001798</v>
      </c>
      <c r="I17" s="2">
        <v>61.689651960007701</v>
      </c>
      <c r="J17" s="2">
        <v>61.492516238163901</v>
      </c>
      <c r="K17" s="2">
        <v>62.729963599494802</v>
      </c>
      <c r="L17" s="2">
        <v>60.638951429128397</v>
      </c>
      <c r="M17" s="2">
        <v>60.941253673646202</v>
      </c>
      <c r="N17" s="2">
        <v>61.148473989818001</v>
      </c>
      <c r="O17" s="2">
        <v>59.955633083523601</v>
      </c>
      <c r="P17" s="2">
        <v>62.065765141454399</v>
      </c>
      <c r="Q17" s="2">
        <v>62.947934970889897</v>
      </c>
      <c r="R17" s="2">
        <v>61.654491872272999</v>
      </c>
      <c r="S17" s="2">
        <v>62.082818315025598</v>
      </c>
      <c r="T17" s="2">
        <v>59.410390378241601</v>
      </c>
      <c r="U17" s="2">
        <v>60.4969632283088</v>
      </c>
      <c r="V17" s="3">
        <v>59.399315792977397</v>
      </c>
      <c r="W17" s="2">
        <v>47.386387499328499</v>
      </c>
      <c r="X17" s="2">
        <v>44.099234684442401</v>
      </c>
      <c r="Y17" s="2">
        <v>48.749342924914899</v>
      </c>
      <c r="Z17" s="2">
        <v>47.397379173245298</v>
      </c>
      <c r="AA17" s="2">
        <v>48.5663399473558</v>
      </c>
      <c r="AB17" s="2">
        <v>46.4835084222183</v>
      </c>
      <c r="AC17" s="2">
        <v>47.570719365474403</v>
      </c>
      <c r="AD17" s="2">
        <v>48.350102899283698</v>
      </c>
      <c r="AE17" s="2">
        <v>46.091806613701699</v>
      </c>
      <c r="AF17" s="2">
        <v>49.023421063850797</v>
      </c>
      <c r="AG17" s="2">
        <v>49.117871631446697</v>
      </c>
      <c r="AH17" s="2">
        <v>49.616186017028497</v>
      </c>
      <c r="AI17" s="2">
        <v>49.822829768077</v>
      </c>
      <c r="AJ17" s="2">
        <v>52.1599956360782</v>
      </c>
      <c r="AK17" s="2">
        <v>50.491474795496998</v>
      </c>
      <c r="AL17" s="2">
        <v>51.6184736387575</v>
      </c>
      <c r="AM17" s="2">
        <v>50.150100745261902</v>
      </c>
      <c r="AN17" s="2">
        <v>47.867715145960297</v>
      </c>
      <c r="AO17" s="2">
        <v>49.352005368382699</v>
      </c>
      <c r="AP17" s="2">
        <v>47.064101604403902</v>
      </c>
      <c r="AQ17" s="2">
        <v>47.580806302379401</v>
      </c>
      <c r="AR17" s="2">
        <v>61.779786913989298</v>
      </c>
      <c r="AS17" s="2">
        <v>499.062182309972</v>
      </c>
      <c r="AT17" s="2">
        <v>61.760507747119398</v>
      </c>
      <c r="AU17" s="2">
        <v>61.750948236784097</v>
      </c>
      <c r="AV17" s="2">
        <v>61.761648358484102</v>
      </c>
      <c r="AW17" s="2">
        <v>61.878806264706</v>
      </c>
      <c r="AX17" s="2">
        <v>61.931848715893402</v>
      </c>
      <c r="AY17" s="2">
        <v>61.870473053861303</v>
      </c>
      <c r="AZ17" s="2">
        <v>62.242663032820403</v>
      </c>
      <c r="BA17" s="2">
        <v>62.156099201711903</v>
      </c>
      <c r="BB17" s="2">
        <v>62.329787713514499</v>
      </c>
      <c r="BC17" s="2">
        <v>62.382979647711302</v>
      </c>
      <c r="BD17" s="2">
        <v>62.638297246873798</v>
      </c>
      <c r="BE17" s="2">
        <v>62.467818852611799</v>
      </c>
      <c r="BF17" s="2">
        <v>62.521495705658197</v>
      </c>
      <c r="BG17" s="2">
        <v>62.606664708018599</v>
      </c>
      <c r="BH17" s="2">
        <v>60.421794328321603</v>
      </c>
      <c r="BI17" s="2">
        <v>60.451822982608597</v>
      </c>
      <c r="BJ17" s="2">
        <v>60.347503018673997</v>
      </c>
      <c r="BK17" s="2">
        <v>60.2857952656585</v>
      </c>
      <c r="BL17" s="2">
        <v>60.2855496951099</v>
      </c>
      <c r="BM17" s="3">
        <f>SQRT(3631.66229287956)</f>
        <v>60.26327482704172</v>
      </c>
      <c r="BN17" s="3">
        <f>SQRT(3620.44702155288)</f>
        <v>60.170150586091104</v>
      </c>
      <c r="BO17" s="3">
        <v>38.397079229840102</v>
      </c>
      <c r="BP17" s="8">
        <v>38.762791271130098</v>
      </c>
      <c r="BQ17" s="4">
        <v>38.805244333313098</v>
      </c>
      <c r="BR17" s="4">
        <v>38.818734302094498</v>
      </c>
      <c r="BS17" s="4">
        <v>38.759519485440102</v>
      </c>
      <c r="BT17" s="4">
        <v>38.819574173881001</v>
      </c>
      <c r="BU17" s="5">
        <f>6.23215504265579^2</f>
        <v>38.839756475699986</v>
      </c>
      <c r="BV17" s="4">
        <v>38.984202129869601</v>
      </c>
      <c r="BW17" s="5">
        <f>6.21262236551833^2</f>
        <v>38.59667665653857</v>
      </c>
      <c r="BX17" s="4">
        <v>38.601764838087703</v>
      </c>
      <c r="BY17" s="4">
        <v>38.921259510956098</v>
      </c>
      <c r="BZ17" s="4">
        <v>38.9403896849972</v>
      </c>
      <c r="CA17" s="4">
        <v>38.754891060317703</v>
      </c>
      <c r="CB17" s="5">
        <f>6.23041385708347^2</f>
        <v>38.818056830537728</v>
      </c>
      <c r="CC17" s="4">
        <v>38.833260439563702</v>
      </c>
      <c r="CD17" s="5">
        <f>6.22670549489211^2</f>
        <v>38.771861320119598</v>
      </c>
      <c r="CE17" s="4">
        <v>38.920795012462399</v>
      </c>
      <c r="CF17" s="5">
        <f>6.24127826368567^2</f>
        <v>38.953554364755213</v>
      </c>
      <c r="CG17" s="4">
        <v>39.047212146472297</v>
      </c>
      <c r="CH17" s="4">
        <v>38.912776062946499</v>
      </c>
      <c r="CI17" s="4">
        <v>38.989399772347198</v>
      </c>
      <c r="CJ17" s="4">
        <v>61.892883539560898</v>
      </c>
      <c r="CK17" s="4">
        <v>500.309902220732</v>
      </c>
      <c r="CL17" s="4">
        <v>63.011011648528402</v>
      </c>
      <c r="CM17" s="4">
        <v>76.508589764596294</v>
      </c>
      <c r="CN17" s="4">
        <v>75.345520642507907</v>
      </c>
      <c r="CO17" s="4">
        <v>79.542091041731894</v>
      </c>
      <c r="CP17" s="4">
        <v>72.310058906031003</v>
      </c>
      <c r="CQ17" s="4">
        <v>69.379601585799804</v>
      </c>
      <c r="CR17" s="4">
        <v>76.234166327399606</v>
      </c>
      <c r="CS17" s="4">
        <v>69.978590415505906</v>
      </c>
      <c r="CT17" s="4">
        <v>96.270345776677999</v>
      </c>
      <c r="CU17" s="4">
        <v>76.312925424848302</v>
      </c>
      <c r="CV17" s="4">
        <v>65.372321402133906</v>
      </c>
      <c r="CW17" s="4">
        <v>73.776148957167806</v>
      </c>
      <c r="CX17" s="4">
        <v>66.462568479608706</v>
      </c>
      <c r="CY17" s="4">
        <v>61.488470242403501</v>
      </c>
      <c r="CZ17" s="4">
        <v>73.603327693406499</v>
      </c>
      <c r="DA17" s="4">
        <v>83.455444130168104</v>
      </c>
      <c r="DB17" s="4">
        <v>65.214237679785597</v>
      </c>
      <c r="DC17" s="4">
        <v>75.438298605106993</v>
      </c>
      <c r="DD17" s="4">
        <v>75.906131527361495</v>
      </c>
      <c r="DE17" s="4">
        <v>99.967682300941604</v>
      </c>
      <c r="DF17" s="4">
        <v>66.693617170038195</v>
      </c>
      <c r="DG17" s="4">
        <v>48.171161137453701</v>
      </c>
      <c r="DH17" s="4">
        <v>56.391106935412303</v>
      </c>
      <c r="DI17" s="4">
        <v>55.738801311333802</v>
      </c>
      <c r="DJ17" s="4">
        <v>54.9215597317244</v>
      </c>
      <c r="DK17" s="4">
        <v>59.355087393934198</v>
      </c>
      <c r="DL17" s="4">
        <v>60.982169330966499</v>
      </c>
      <c r="DM17" s="4">
        <v>51.188375970830997</v>
      </c>
      <c r="DN17" s="4">
        <v>58.907098086318101</v>
      </c>
      <c r="DO17" s="4">
        <v>60.858888407048603</v>
      </c>
      <c r="DP17" s="4">
        <v>50.443648807948001</v>
      </c>
      <c r="DQ17" s="4">
        <v>65.372321402133906</v>
      </c>
      <c r="DR17" s="4">
        <v>55.416319941696003</v>
      </c>
      <c r="DS17" s="4">
        <v>50.876001570645002</v>
      </c>
      <c r="DT17" s="4">
        <v>60.946403009728897</v>
      </c>
      <c r="DU17" s="4">
        <v>53.478477503589197</v>
      </c>
      <c r="DV17" s="4">
        <v>55.872127075286897</v>
      </c>
      <c r="DW17" s="4">
        <v>50.325440268596502</v>
      </c>
      <c r="DX17" s="4">
        <v>51.092375513588003</v>
      </c>
      <c r="DY17" s="4">
        <v>53.831553254833501</v>
      </c>
      <c r="DZ17" s="4">
        <v>52.699369191180701</v>
      </c>
      <c r="EA17" s="4">
        <v>60.464796620174802</v>
      </c>
      <c r="EB17" s="4">
        <v>78.051243717410003</v>
      </c>
      <c r="EC17" s="4">
        <v>66.938807408456199</v>
      </c>
      <c r="ED17" s="4">
        <v>82.470138364015696</v>
      </c>
      <c r="EE17" s="4">
        <v>89.753981066353305</v>
      </c>
      <c r="EF17" s="4">
        <v>75.6165252109069</v>
      </c>
      <c r="EG17" s="4">
        <v>75.846152259663199</v>
      </c>
      <c r="EH17" s="4">
        <v>75.278413555335405</v>
      </c>
      <c r="EI17" s="4">
        <v>76.348841820449493</v>
      </c>
      <c r="EJ17" s="4">
        <v>75.004786244649694</v>
      </c>
      <c r="EK17" s="4">
        <v>64.777756351650297</v>
      </c>
      <c r="EL17" s="4">
        <v>69.257657670304496</v>
      </c>
      <c r="EM17" s="4">
        <v>79.240710830400602</v>
      </c>
      <c r="EN17" s="4">
        <v>77.861887686478198</v>
      </c>
      <c r="EO17" s="4">
        <v>75.707200390555997</v>
      </c>
      <c r="EP17" s="4">
        <v>77.665026431064803</v>
      </c>
      <c r="EQ17" s="4">
        <v>70.498158390530506</v>
      </c>
      <c r="ER17" s="4">
        <v>70.139355470749095</v>
      </c>
      <c r="ES17" s="4">
        <v>77.074098744124001</v>
      </c>
      <c r="ET17" s="4">
        <v>70.742479019290698</v>
      </c>
      <c r="EU17" s="4">
        <v>84.087920234857407</v>
      </c>
      <c r="EV17" s="4">
        <v>84.804887110579003</v>
      </c>
      <c r="EW17" s="4">
        <v>69.833122961224504</v>
      </c>
      <c r="EX17" s="4">
        <v>46.908796535337203</v>
      </c>
      <c r="EY17" s="9">
        <v>56.589854311414797</v>
      </c>
      <c r="EZ17" s="9">
        <v>48.199152282381696</v>
      </c>
      <c r="FA17" s="9">
        <v>45.389399785654497</v>
      </c>
      <c r="FB17" s="9">
        <v>60.186047024241198</v>
      </c>
      <c r="FC17" s="9">
        <v>54.332945977943503</v>
      </c>
      <c r="FD17" s="9">
        <v>57.296804365821998</v>
      </c>
      <c r="FE17" s="9">
        <v>51.196618793799999</v>
      </c>
      <c r="FF17" s="9">
        <v>42.3578627411582</v>
      </c>
      <c r="FG17" s="9">
        <v>52.333936444564799</v>
      </c>
      <c r="FH17" s="9">
        <v>35.5530280862342</v>
      </c>
      <c r="FI17" s="9">
        <v>33.918357430940098</v>
      </c>
      <c r="FJ17" s="9">
        <v>48.864705786781101</v>
      </c>
      <c r="FK17" s="9">
        <v>69.891229790742003</v>
      </c>
      <c r="FL17" s="9">
        <v>48.392848537295301</v>
      </c>
      <c r="FM17" s="9">
        <v>63.316070715568003</v>
      </c>
      <c r="FN17" s="9">
        <v>63.956638404468499</v>
      </c>
      <c r="FO17" s="9">
        <v>40.5874189647907</v>
      </c>
      <c r="FP17" s="9">
        <v>40.519205771086597</v>
      </c>
      <c r="FQ17" s="9">
        <v>34.119345308938499</v>
      </c>
      <c r="FR17" s="9">
        <v>48.472205291724599</v>
      </c>
    </row>
    <row r="18" spans="1:174" ht="14.4" x14ac:dyDescent="0.3">
      <c r="A18" s="2">
        <v>499.85067651404597</v>
      </c>
      <c r="B18" s="2">
        <v>67.587752002145905</v>
      </c>
      <c r="C18" s="2">
        <v>67.141340231736095</v>
      </c>
      <c r="D18" s="2">
        <v>66.183020923138201</v>
      </c>
      <c r="E18" s="2">
        <v>64.369662004315401</v>
      </c>
      <c r="F18" s="2">
        <v>63.0914029806165</v>
      </c>
      <c r="G18" s="2">
        <v>62.442081343735502</v>
      </c>
      <c r="H18" s="2">
        <v>64.258500957026996</v>
      </c>
      <c r="I18" s="2">
        <v>63.414577921161602</v>
      </c>
      <c r="J18" s="2">
        <v>63.824771183203602</v>
      </c>
      <c r="K18" s="2">
        <v>62.489295053581799</v>
      </c>
      <c r="L18" s="2">
        <v>63.184437164310999</v>
      </c>
      <c r="M18" s="2">
        <v>63.971028425153499</v>
      </c>
      <c r="N18" s="2">
        <v>63.714506111913103</v>
      </c>
      <c r="O18" s="2">
        <v>63.330789714471699</v>
      </c>
      <c r="P18" s="2">
        <v>63.594151999423602</v>
      </c>
      <c r="Q18" s="2">
        <v>65.183291750112105</v>
      </c>
      <c r="R18" s="2">
        <v>66.443126438953001</v>
      </c>
      <c r="S18" s="2">
        <v>63.0623219976586</v>
      </c>
      <c r="T18" s="2">
        <v>64.285542620285995</v>
      </c>
      <c r="U18" s="2">
        <v>62.8723778598591</v>
      </c>
      <c r="V18" s="2">
        <v>63.217334727902497</v>
      </c>
      <c r="W18" s="2">
        <v>48.697357343764402</v>
      </c>
      <c r="X18" s="2">
        <v>44.267477110856497</v>
      </c>
      <c r="Y18" s="2">
        <v>47.279222435574198</v>
      </c>
      <c r="Z18" s="2">
        <v>46.939225556879101</v>
      </c>
      <c r="AA18" s="2">
        <v>47.340766194915702</v>
      </c>
      <c r="AB18" s="2">
        <v>45.451779998637903</v>
      </c>
      <c r="AC18" s="2">
        <v>46.478142213645597</v>
      </c>
      <c r="AD18" s="2">
        <v>48.351045646923701</v>
      </c>
      <c r="AE18" s="2">
        <v>45.915330923646501</v>
      </c>
      <c r="AF18" s="2">
        <v>49.756333416274401</v>
      </c>
      <c r="AG18" s="2">
        <v>49.3097118808071</v>
      </c>
      <c r="AH18" s="2">
        <v>51.982317406451202</v>
      </c>
      <c r="AI18" s="2">
        <v>51.628387067354701</v>
      </c>
      <c r="AJ18" s="2">
        <v>50.318899217820601</v>
      </c>
      <c r="AK18" s="2">
        <v>50.507634806409001</v>
      </c>
      <c r="AL18" s="2">
        <v>50.587142083850701</v>
      </c>
      <c r="AM18" s="2">
        <v>52.438477084150101</v>
      </c>
      <c r="AN18" s="2">
        <v>47.859856127260301</v>
      </c>
      <c r="AO18" s="2">
        <v>49.050983260105397</v>
      </c>
      <c r="AP18" s="2">
        <v>49.063338038451498</v>
      </c>
      <c r="AQ18" s="2">
        <v>48.654729793860596</v>
      </c>
      <c r="AR18" s="2">
        <v>62.9277774031249</v>
      </c>
      <c r="AS18" s="2">
        <v>499.59708139024298</v>
      </c>
      <c r="AT18" s="2">
        <v>62.906074866230497</v>
      </c>
      <c r="AU18" s="2">
        <v>62.889121850547198</v>
      </c>
      <c r="AV18" s="2">
        <v>62.8997022505581</v>
      </c>
      <c r="AW18" s="2">
        <v>63.287134379111897</v>
      </c>
      <c r="AX18" s="2">
        <v>63.3151448765095</v>
      </c>
      <c r="AY18" s="2">
        <v>63.287496203337199</v>
      </c>
      <c r="AZ18" s="2">
        <v>63.899509981867801</v>
      </c>
      <c r="BA18" s="2">
        <v>63.827304131873497</v>
      </c>
      <c r="BB18" s="2">
        <v>63.953637355122702</v>
      </c>
      <c r="BC18" s="2">
        <v>63.999063968584899</v>
      </c>
      <c r="BD18" s="2">
        <v>64.334043444970007</v>
      </c>
      <c r="BE18" s="2">
        <v>64.041132972082593</v>
      </c>
      <c r="BF18" s="2">
        <v>63.969607318457903</v>
      </c>
      <c r="BG18" s="2">
        <v>63.997765810729497</v>
      </c>
      <c r="BH18" s="2">
        <v>62.022070212520397</v>
      </c>
      <c r="BI18" s="2">
        <v>61.897021588774599</v>
      </c>
      <c r="BJ18" s="2">
        <v>61.730454529687897</v>
      </c>
      <c r="BK18" s="2">
        <v>61.7329284763793</v>
      </c>
      <c r="BL18" s="2">
        <v>61.808712733015597</v>
      </c>
      <c r="BM18" s="3">
        <f>SQRT(3820.47866229879)</f>
        <v>61.810020727215338</v>
      </c>
      <c r="BN18" s="3">
        <f>SQRT(3803.77211426067)</f>
        <v>61.674728327416815</v>
      </c>
      <c r="BO18" s="3">
        <v>38.958017095488103</v>
      </c>
      <c r="BP18" s="8">
        <v>39.270105291405898</v>
      </c>
      <c r="BQ18" s="4">
        <v>39.321855570377501</v>
      </c>
      <c r="BR18" s="4">
        <v>39.524447634067798</v>
      </c>
      <c r="BS18" s="4">
        <v>39.372515685008302</v>
      </c>
      <c r="BT18" s="4">
        <v>39.496092432598502</v>
      </c>
      <c r="BU18" s="5">
        <f>6.28733179057242^2</f>
        <v>39.530541044742591</v>
      </c>
      <c r="BV18" s="4">
        <v>39.685369940628199</v>
      </c>
      <c r="BW18" s="5">
        <f>6.26620884942939^2</f>
        <v>39.265373344667196</v>
      </c>
      <c r="BX18" s="4">
        <v>39.398968916332201</v>
      </c>
      <c r="BY18" s="4">
        <v>39.481439796035801</v>
      </c>
      <c r="BZ18" s="4">
        <v>39.471753926197003</v>
      </c>
      <c r="CA18" s="4">
        <v>39.314741382915599</v>
      </c>
      <c r="CB18" s="5">
        <f>6.27885421493769^2</f>
        <v>39.424010252440794</v>
      </c>
      <c r="CC18" s="4">
        <v>39.420152243923098</v>
      </c>
      <c r="CD18" s="5">
        <f>6.27469017553164^2</f>
        <v>39.37173679891329</v>
      </c>
      <c r="CE18" s="4">
        <v>39.404390434852601</v>
      </c>
      <c r="CF18" s="5">
        <f>6.27936701716364^2</f>
        <v>39.430450136242591</v>
      </c>
      <c r="CG18" s="4">
        <v>39.513814178269598</v>
      </c>
      <c r="CH18" s="4">
        <v>39.4538658781252</v>
      </c>
      <c r="CI18" s="4">
        <v>39.564001649401398</v>
      </c>
      <c r="CJ18" s="4">
        <v>62.695208659292803</v>
      </c>
      <c r="CK18" s="4">
        <v>500.86009931422097</v>
      </c>
      <c r="CL18" s="4">
        <v>63.432319421851901</v>
      </c>
      <c r="CM18" s="4">
        <v>78.023665231581106</v>
      </c>
      <c r="CN18" s="4">
        <v>76.444890955526603</v>
      </c>
      <c r="CO18" s="4">
        <v>79.351321269857905</v>
      </c>
      <c r="CP18" s="4">
        <v>72.445326329867001</v>
      </c>
      <c r="CQ18" s="4">
        <v>69.740874386235504</v>
      </c>
      <c r="CR18" s="4">
        <v>76.670726490476994</v>
      </c>
      <c r="CS18" s="4">
        <v>71.218192620127695</v>
      </c>
      <c r="CT18" s="4">
        <v>96.078113609923406</v>
      </c>
      <c r="CU18" s="4">
        <v>76.639205963093602</v>
      </c>
      <c r="CV18" s="4">
        <v>66.815292739816996</v>
      </c>
      <c r="CW18" s="4">
        <v>74.968279207299204</v>
      </c>
      <c r="CX18" s="4">
        <v>68.673896755848105</v>
      </c>
      <c r="CY18" s="4">
        <v>61.711103271353799</v>
      </c>
      <c r="CZ18" s="4">
        <v>74.071060643233096</v>
      </c>
      <c r="DA18" s="4">
        <v>83.532103740336595</v>
      </c>
      <c r="DB18" s="4">
        <v>66.431284723302497</v>
      </c>
      <c r="DC18" s="4">
        <v>75.694699357102806</v>
      </c>
      <c r="DD18" s="4">
        <v>75.853563573978803</v>
      </c>
      <c r="DE18" s="4">
        <v>98.128082620290797</v>
      </c>
      <c r="DF18" s="4">
        <v>67.4805792979476</v>
      </c>
      <c r="DG18" s="4">
        <v>47.890050391253801</v>
      </c>
      <c r="DH18" s="4">
        <v>56.174525991716401</v>
      </c>
      <c r="DI18" s="4">
        <v>54.389752184267302</v>
      </c>
      <c r="DJ18" s="4">
        <v>55.2723931175641</v>
      </c>
      <c r="DK18" s="4">
        <v>59.1782479208712</v>
      </c>
      <c r="DL18" s="4">
        <v>60.644898947171697</v>
      </c>
      <c r="DM18" s="4">
        <v>50.629118548379601</v>
      </c>
      <c r="DN18" s="4">
        <v>57.9992156108652</v>
      </c>
      <c r="DO18" s="4">
        <v>59.238257205276199</v>
      </c>
      <c r="DP18" s="4">
        <v>50.0503983440803</v>
      </c>
      <c r="DQ18" s="4">
        <v>66.815292739816996</v>
      </c>
      <c r="DR18" s="4">
        <v>54.447574352032603</v>
      </c>
      <c r="DS18" s="4">
        <v>50.2014951515172</v>
      </c>
      <c r="DT18" s="4">
        <v>60.550775383149002</v>
      </c>
      <c r="DU18" s="4">
        <v>52.909419426454299</v>
      </c>
      <c r="DV18" s="4">
        <v>54.811794968505197</v>
      </c>
      <c r="DW18" s="4">
        <v>49.773096184422897</v>
      </c>
      <c r="DX18" s="4">
        <v>50.470624713552098</v>
      </c>
      <c r="DY18" s="4">
        <v>53.152394262526101</v>
      </c>
      <c r="DZ18" s="4">
        <v>52.259213553825901</v>
      </c>
      <c r="EA18" s="4">
        <v>59.903284324864401</v>
      </c>
      <c r="EB18" s="4">
        <v>78.904007258498197</v>
      </c>
      <c r="EC18" s="4">
        <v>68.641995947437096</v>
      </c>
      <c r="ED18" s="4">
        <v>81.754756149848603</v>
      </c>
      <c r="EE18" s="4">
        <v>89.856251615164595</v>
      </c>
      <c r="EF18" s="4">
        <v>76.352178707394899</v>
      </c>
      <c r="EG18" s="4">
        <v>75.809545946386805</v>
      </c>
      <c r="EH18" s="4">
        <v>74.308251560029902</v>
      </c>
      <c r="EI18" s="4">
        <v>78.244599723632206</v>
      </c>
      <c r="EJ18" s="4">
        <v>74.519689714786196</v>
      </c>
      <c r="EK18" s="4">
        <v>67.098439583516097</v>
      </c>
      <c r="EL18" s="4">
        <v>71.462559151408698</v>
      </c>
      <c r="EM18" s="4">
        <v>81.172573017761707</v>
      </c>
      <c r="EN18" s="4">
        <v>79.893591662283299</v>
      </c>
      <c r="EO18" s="4">
        <v>81.772590455675996</v>
      </c>
      <c r="EP18" s="4">
        <v>78.065640346646404</v>
      </c>
      <c r="EQ18" s="4">
        <v>67.917332340458799</v>
      </c>
      <c r="ER18" s="4">
        <v>71.489403574102496</v>
      </c>
      <c r="ES18" s="4">
        <v>79.209203306612594</v>
      </c>
      <c r="ET18" s="4">
        <v>73.704810794535405</v>
      </c>
      <c r="EU18" s="4">
        <v>85.552622279500895</v>
      </c>
      <c r="EV18" s="4">
        <v>87.305574705488198</v>
      </c>
      <c r="EW18" s="4">
        <v>70.355050810726596</v>
      </c>
      <c r="EX18" s="4">
        <v>45.421818609033302</v>
      </c>
      <c r="EY18" s="9">
        <v>56.575527579734803</v>
      </c>
      <c r="EZ18" s="9">
        <v>44.555424857325697</v>
      </c>
      <c r="FA18" s="9">
        <v>45.027876882785201</v>
      </c>
      <c r="FB18" s="9">
        <v>62.281477890648901</v>
      </c>
      <c r="FC18" s="9">
        <v>56.620285369049</v>
      </c>
      <c r="FD18" s="9">
        <v>59.448265437720103</v>
      </c>
      <c r="FE18" s="9">
        <v>54.588688137644603</v>
      </c>
      <c r="FF18" s="9">
        <v>44.976739859775698</v>
      </c>
      <c r="FG18" s="9">
        <v>55.195943414685502</v>
      </c>
      <c r="FH18" s="9">
        <v>36.275355713705501</v>
      </c>
      <c r="FI18" s="9">
        <v>34.0405772830552</v>
      </c>
      <c r="FJ18" s="9">
        <v>50.982925588276302</v>
      </c>
      <c r="FK18" s="9">
        <v>71.145157745502999</v>
      </c>
      <c r="FL18" s="9">
        <v>49.574254597286199</v>
      </c>
      <c r="FM18" s="9">
        <v>65.413804037690795</v>
      </c>
      <c r="FN18" s="9">
        <v>67.343795571915706</v>
      </c>
      <c r="FO18" s="9">
        <v>43.152743043187499</v>
      </c>
      <c r="FP18" s="9">
        <v>41.239545339071697</v>
      </c>
      <c r="FQ18" s="9">
        <v>35.090640184728201</v>
      </c>
      <c r="FR18" s="9">
        <v>49.852253520724297</v>
      </c>
    </row>
    <row r="19" spans="1:174" ht="14.4" x14ac:dyDescent="0.3">
      <c r="A19" s="2">
        <v>501.08348340985998</v>
      </c>
      <c r="B19" s="2">
        <v>68.333960478765306</v>
      </c>
      <c r="C19" s="2">
        <v>66.487990604521997</v>
      </c>
      <c r="D19" s="2">
        <v>65.104511448828305</v>
      </c>
      <c r="E19" s="2">
        <v>65.952012698835404</v>
      </c>
      <c r="F19" s="2">
        <v>65.515039534883996</v>
      </c>
      <c r="G19" s="2">
        <v>64.475384546052496</v>
      </c>
      <c r="H19" s="2">
        <v>63.361833982940801</v>
      </c>
      <c r="I19" s="2">
        <v>64.166761113567205</v>
      </c>
      <c r="J19" s="2">
        <v>64.813342639565093</v>
      </c>
      <c r="K19" s="2">
        <v>64.9278258832517</v>
      </c>
      <c r="L19" s="2">
        <v>65.527507001618105</v>
      </c>
      <c r="M19" s="2">
        <v>65.723310892333203</v>
      </c>
      <c r="N19" s="2">
        <v>65.458846079519205</v>
      </c>
      <c r="O19" s="2">
        <v>65.055431091072094</v>
      </c>
      <c r="P19" s="2">
        <v>64.830339907747401</v>
      </c>
      <c r="Q19" s="2">
        <v>62.915305464634798</v>
      </c>
      <c r="R19" s="2">
        <v>64.264302491557103</v>
      </c>
      <c r="S19" s="2">
        <v>63.728397170786799</v>
      </c>
      <c r="T19" s="2">
        <v>61.948710624171802</v>
      </c>
      <c r="U19" s="3">
        <v>61.818868765377502</v>
      </c>
      <c r="V19" s="2">
        <v>63.542748555780598</v>
      </c>
      <c r="W19" s="2">
        <v>47.911697454985799</v>
      </c>
      <c r="X19" s="2">
        <v>43.7058802823287</v>
      </c>
      <c r="Y19" s="2">
        <v>47.323235890846199</v>
      </c>
      <c r="Z19" s="2">
        <v>46.815082665988697</v>
      </c>
      <c r="AA19" s="2">
        <v>46.033631781338798</v>
      </c>
      <c r="AB19" s="2">
        <v>44.862688155021303</v>
      </c>
      <c r="AC19" s="2">
        <v>45.994358601176302</v>
      </c>
      <c r="AD19" s="2">
        <v>45.486495512297203</v>
      </c>
      <c r="AE19" s="2">
        <v>44.969344709255402</v>
      </c>
      <c r="AF19" s="2">
        <v>49.086854494934002</v>
      </c>
      <c r="AG19" s="2">
        <v>49.639984303042901</v>
      </c>
      <c r="AH19" s="2">
        <v>49.542758709237503</v>
      </c>
      <c r="AI19" s="2">
        <v>49.184329071632199</v>
      </c>
      <c r="AJ19" s="2">
        <v>49.073217170820698</v>
      </c>
      <c r="AK19" s="2">
        <v>50.256944182510303</v>
      </c>
      <c r="AL19" s="2">
        <v>48.077974321957797</v>
      </c>
      <c r="AM19" s="2">
        <v>50.469176399019901</v>
      </c>
      <c r="AN19" s="2">
        <v>46.181097522429397</v>
      </c>
      <c r="AO19" s="2">
        <v>46.842799113974102</v>
      </c>
      <c r="AP19" s="2">
        <v>47.171044565356397</v>
      </c>
      <c r="AQ19" s="2">
        <v>47.1845906045736</v>
      </c>
      <c r="AR19" s="2">
        <v>64.175307662647498</v>
      </c>
      <c r="AS19" s="2">
        <v>500.87503508748898</v>
      </c>
      <c r="AT19" s="2">
        <v>64.149213726461895</v>
      </c>
      <c r="AU19" s="2">
        <v>64.126446740086706</v>
      </c>
      <c r="AV19" s="2">
        <v>64.137228066833202</v>
      </c>
      <c r="AW19" s="2">
        <v>64.663849296395796</v>
      </c>
      <c r="AX19" s="2">
        <v>64.588087135489104</v>
      </c>
      <c r="AY19" s="2">
        <v>64.620689421539495</v>
      </c>
      <c r="AZ19" s="2">
        <v>65.022702859471707</v>
      </c>
      <c r="BA19" s="2">
        <v>64.943228704648206</v>
      </c>
      <c r="BB19" s="2">
        <v>64.982346639307494</v>
      </c>
      <c r="BC19" s="2">
        <v>65.1681046293603</v>
      </c>
      <c r="BD19" s="2">
        <v>65.307899431289698</v>
      </c>
      <c r="BE19" s="2">
        <v>65.072557375070204</v>
      </c>
      <c r="BF19" s="2">
        <v>64.832667652750104</v>
      </c>
      <c r="BG19" s="2">
        <v>64.9008209953343</v>
      </c>
      <c r="BH19" s="2">
        <v>62.860729886244599</v>
      </c>
      <c r="BI19" s="2">
        <v>62.641991424680199</v>
      </c>
      <c r="BJ19" s="2">
        <v>62.479218283850201</v>
      </c>
      <c r="BK19" s="2">
        <v>62.570119495451699</v>
      </c>
      <c r="BL19" s="2">
        <v>62.631605685133799</v>
      </c>
      <c r="BM19" s="3">
        <f>SQRT(3911.68211174452)</f>
        <v>62.543441796438742</v>
      </c>
      <c r="BN19" s="3">
        <f>SQRT(3893.60308855233)</f>
        <v>62.398742684066399</v>
      </c>
      <c r="BO19" s="3">
        <v>37.701530974643703</v>
      </c>
      <c r="BP19" s="8">
        <v>38.035738373580003</v>
      </c>
      <c r="BQ19" s="4">
        <v>38.083392561524597</v>
      </c>
      <c r="BR19" s="4">
        <v>38.2789542075041</v>
      </c>
      <c r="BS19" s="4">
        <v>38.005026542330498</v>
      </c>
      <c r="BT19" s="4">
        <v>38.258190817218903</v>
      </c>
      <c r="BU19" s="5">
        <f>6.19144798633058^2</f>
        <v>38.334028167436998</v>
      </c>
      <c r="BV19" s="4">
        <v>38.415746492457103</v>
      </c>
      <c r="BW19" s="5">
        <f>6.16440631220492^2</f>
        <v>37.999905181951867</v>
      </c>
      <c r="BX19" s="4">
        <v>38.055865503317001</v>
      </c>
      <c r="BY19" s="4">
        <v>38.215323349869301</v>
      </c>
      <c r="BZ19" s="4">
        <v>38.087522055028899</v>
      </c>
      <c r="CA19" s="4">
        <v>37.959691272323703</v>
      </c>
      <c r="CB19" s="5">
        <f>6.17632758781688^2</f>
        <v>38.147022472027885</v>
      </c>
      <c r="CC19" s="4">
        <v>38.1264924301774</v>
      </c>
      <c r="CD19" s="5">
        <f>6.16971749389055^2</f>
        <v>38.065413954419093</v>
      </c>
      <c r="CE19" s="4">
        <v>38.056862449086601</v>
      </c>
      <c r="CF19" s="5">
        <f>6.17192121258376^2</f>
        <v>38.092611454341387</v>
      </c>
      <c r="CG19" s="4">
        <v>38.172579460434399</v>
      </c>
      <c r="CH19" s="4">
        <v>38.1728672265236</v>
      </c>
      <c r="CI19" s="4">
        <v>38.289008999577597</v>
      </c>
      <c r="CJ19" s="4">
        <v>64.130368019458103</v>
      </c>
      <c r="CK19" s="4">
        <v>502.06624619730502</v>
      </c>
      <c r="CL19" s="4">
        <v>64.616452028873894</v>
      </c>
      <c r="CM19" s="4">
        <v>75.8816632324653</v>
      </c>
      <c r="CN19" s="4">
        <v>78.006237235512003</v>
      </c>
      <c r="CO19" s="4">
        <v>80.814803984559802</v>
      </c>
      <c r="CP19" s="4">
        <v>73.897015491912498</v>
      </c>
      <c r="CQ19" s="4">
        <v>70.957920403703795</v>
      </c>
      <c r="CR19" s="4">
        <v>77.617149526970394</v>
      </c>
      <c r="CS19" s="4">
        <v>72.215364889972307</v>
      </c>
      <c r="CT19" s="4">
        <v>97.225202917302695</v>
      </c>
      <c r="CU19" s="4">
        <v>76.836007621901501</v>
      </c>
      <c r="CV19" s="4">
        <v>68.096153157588205</v>
      </c>
      <c r="CW19" s="4">
        <v>74.570222686711801</v>
      </c>
      <c r="CX19" s="4">
        <v>70.371310093208606</v>
      </c>
      <c r="CY19" s="4">
        <v>62.428419818933001</v>
      </c>
      <c r="CZ19" s="4">
        <v>74.573642425114102</v>
      </c>
      <c r="DA19" s="4">
        <v>84.324544665272199</v>
      </c>
      <c r="DB19" s="4">
        <v>68.537329286246006</v>
      </c>
      <c r="DC19" s="4">
        <v>77.714228867907394</v>
      </c>
      <c r="DD19" s="4">
        <v>76.826421436581896</v>
      </c>
      <c r="DE19" s="4">
        <v>96.469647223408103</v>
      </c>
      <c r="DF19" s="4">
        <v>67.484294609114798</v>
      </c>
      <c r="DG19" s="4">
        <v>50.8786317328872</v>
      </c>
      <c r="DH19" s="4">
        <v>57.882120755157601</v>
      </c>
      <c r="DI19" s="4">
        <v>56.703015371051499</v>
      </c>
      <c r="DJ19" s="4">
        <v>58.631838414856503</v>
      </c>
      <c r="DK19" s="4">
        <v>59.876490965683701</v>
      </c>
      <c r="DL19" s="4">
        <v>62.361824254399799</v>
      </c>
      <c r="DM19" s="4">
        <v>51.600698999342796</v>
      </c>
      <c r="DN19" s="4">
        <v>60.035458890724001</v>
      </c>
      <c r="DO19" s="4">
        <v>61.839110924157602</v>
      </c>
      <c r="DP19" s="4">
        <v>51.227677078092803</v>
      </c>
      <c r="DQ19" s="4">
        <v>68.096153157588205</v>
      </c>
      <c r="DR19" s="4">
        <v>56.259671816266703</v>
      </c>
      <c r="DS19" s="4">
        <v>51.7240864148364</v>
      </c>
      <c r="DT19" s="4">
        <v>62.288475666702702</v>
      </c>
      <c r="DU19" s="4">
        <v>54.587053946468302</v>
      </c>
      <c r="DV19" s="4">
        <v>56.593919500876403</v>
      </c>
      <c r="DW19" s="4">
        <v>51.274823072589697</v>
      </c>
      <c r="DX19" s="4">
        <v>52.228408783910901</v>
      </c>
      <c r="DY19" s="4">
        <v>55.325446048583899</v>
      </c>
      <c r="DZ19" s="4">
        <v>54.627914622018601</v>
      </c>
      <c r="EA19" s="4">
        <v>60.829185830339803</v>
      </c>
      <c r="EB19" s="4">
        <v>80.679351140476896</v>
      </c>
      <c r="EC19" s="4">
        <v>69.728860408764106</v>
      </c>
      <c r="ED19" s="4">
        <v>81.728171681779401</v>
      </c>
      <c r="EE19" s="4">
        <v>91.778750418113702</v>
      </c>
      <c r="EF19" s="4">
        <v>80.375437341100493</v>
      </c>
      <c r="EG19" s="4">
        <v>76.397360780619493</v>
      </c>
      <c r="EH19" s="4">
        <v>78.647659711374004</v>
      </c>
      <c r="EI19" s="4">
        <v>84.403715370903996</v>
      </c>
      <c r="EJ19" s="4">
        <v>73.552825781377294</v>
      </c>
      <c r="EK19" s="4">
        <v>68.352518108829699</v>
      </c>
      <c r="EL19" s="4">
        <v>71.963674000105499</v>
      </c>
      <c r="EM19" s="4">
        <v>83.922228141962506</v>
      </c>
      <c r="EN19" s="4">
        <v>82.167400327827906</v>
      </c>
      <c r="EO19" s="4">
        <v>84.2936910174855</v>
      </c>
      <c r="EP19" s="4">
        <v>79.400016495202806</v>
      </c>
      <c r="EQ19" s="4">
        <v>71.670456470594601</v>
      </c>
      <c r="ER19" s="4">
        <v>72.136135318937306</v>
      </c>
      <c r="ES19" s="4">
        <v>81.381724929364097</v>
      </c>
      <c r="ET19" s="4">
        <v>76.831488152140295</v>
      </c>
      <c r="EU19" s="4">
        <v>85.775412810168405</v>
      </c>
      <c r="EV19" s="4">
        <v>91.743060521908504</v>
      </c>
      <c r="EW19" s="4">
        <v>72.214699965632207</v>
      </c>
      <c r="EX19" s="4">
        <v>44.731203328906297</v>
      </c>
      <c r="EY19" s="9">
        <v>50.7819052312542</v>
      </c>
      <c r="EZ19" s="9">
        <v>41.446896270622901</v>
      </c>
      <c r="FA19" s="9">
        <v>40.7256974942797</v>
      </c>
      <c r="FB19" s="9">
        <v>55.140098366410001</v>
      </c>
      <c r="FC19" s="9">
        <v>52.468609839182101</v>
      </c>
      <c r="FD19" s="9">
        <v>54.054004363179097</v>
      </c>
      <c r="FE19" s="9">
        <v>49.302938763782201</v>
      </c>
      <c r="FF19" s="9">
        <v>38.823514839222597</v>
      </c>
      <c r="FG19" s="9">
        <v>47.648492824324698</v>
      </c>
      <c r="FH19" s="9">
        <v>36.2522506190816</v>
      </c>
      <c r="FI19" s="9">
        <v>35.007917274008399</v>
      </c>
      <c r="FJ19" s="9">
        <v>46.929736356873697</v>
      </c>
      <c r="FK19" s="9">
        <v>64.7173806151376</v>
      </c>
      <c r="FL19" s="9">
        <v>44.810999109867403</v>
      </c>
      <c r="FM19" s="9">
        <v>58.1402627932627</v>
      </c>
      <c r="FN19" s="9">
        <v>65.243083582290893</v>
      </c>
      <c r="FO19" s="9">
        <v>37.688405895250597</v>
      </c>
      <c r="FP19" s="9">
        <v>37.318740664007798</v>
      </c>
      <c r="FQ19" s="9">
        <v>33.486648684105901</v>
      </c>
      <c r="FR19" s="9">
        <v>44.360016178212703</v>
      </c>
    </row>
    <row r="20" spans="1:174" ht="14.4" x14ac:dyDescent="0.3">
      <c r="A20" s="2">
        <v>501.80160948989601</v>
      </c>
      <c r="B20" s="2">
        <v>69.032262833653107</v>
      </c>
      <c r="C20" s="2">
        <v>67.646379163571893</v>
      </c>
      <c r="D20" s="2">
        <v>63.831421548864803</v>
      </c>
      <c r="E20" s="2">
        <v>66.294607126429398</v>
      </c>
      <c r="F20" s="2">
        <v>66.754071815838302</v>
      </c>
      <c r="G20" s="2">
        <v>64.040579501195396</v>
      </c>
      <c r="H20" s="2">
        <v>65.195526685334798</v>
      </c>
      <c r="I20" s="2">
        <v>65.797562569506894</v>
      </c>
      <c r="J20" s="2">
        <v>65.793765119846299</v>
      </c>
      <c r="K20" s="2">
        <v>64.277047752500394</v>
      </c>
      <c r="L20" s="2">
        <v>64.175542504724604</v>
      </c>
      <c r="M20" s="2">
        <v>65.616183512653507</v>
      </c>
      <c r="N20" s="2">
        <v>63.579994533208399</v>
      </c>
      <c r="O20" s="2">
        <v>64.559678366189999</v>
      </c>
      <c r="P20" s="2">
        <v>67.404434842745204</v>
      </c>
      <c r="Q20" s="2">
        <v>63.589908852678498</v>
      </c>
      <c r="R20" s="2">
        <v>63.5955413419709</v>
      </c>
      <c r="S20" s="2">
        <v>63.583775947797598</v>
      </c>
      <c r="T20" s="2">
        <v>63.286357186624997</v>
      </c>
      <c r="U20" s="2">
        <v>63.682662325568501</v>
      </c>
      <c r="V20" s="2">
        <v>64.700098998883902</v>
      </c>
      <c r="W20" s="2">
        <v>49.285802809346599</v>
      </c>
      <c r="X20" s="2">
        <v>44.289930670001901</v>
      </c>
      <c r="Y20" s="2">
        <v>46.548578210029802</v>
      </c>
      <c r="Z20" s="2">
        <v>47.320328246733403</v>
      </c>
      <c r="AA20" s="2">
        <v>47.328301495615896</v>
      </c>
      <c r="AB20" s="2">
        <v>46.227764893931102</v>
      </c>
      <c r="AC20" s="2">
        <v>46.438588041409297</v>
      </c>
      <c r="AD20" s="2">
        <v>46.571501211070398</v>
      </c>
      <c r="AE20" s="2">
        <v>47.0913782087258</v>
      </c>
      <c r="AF20" s="2">
        <v>48.441093464952999</v>
      </c>
      <c r="AG20" s="2">
        <v>50.524455126469398</v>
      </c>
      <c r="AH20" s="2">
        <v>49.380507302787699</v>
      </c>
      <c r="AI20" s="2">
        <v>48.094775332207803</v>
      </c>
      <c r="AJ20" s="2">
        <v>49.343087566974397</v>
      </c>
      <c r="AK20" s="2">
        <v>51.399648651461398</v>
      </c>
      <c r="AL20" s="2">
        <v>49.139403177375897</v>
      </c>
      <c r="AM20" s="2">
        <v>51.462516829647498</v>
      </c>
      <c r="AN20" s="2">
        <v>47.197906567711698</v>
      </c>
      <c r="AO20" s="2">
        <v>46.752141929942603</v>
      </c>
      <c r="AP20" s="2">
        <v>48.712349804378597</v>
      </c>
      <c r="AQ20" s="2">
        <v>49.757265211653603</v>
      </c>
      <c r="AR20" s="2">
        <v>65.140839086428201</v>
      </c>
      <c r="AS20" s="2">
        <v>501.59075599697297</v>
      </c>
      <c r="AT20" s="2">
        <v>65.107513185781301</v>
      </c>
      <c r="AU20" s="2">
        <v>65.079461196365699</v>
      </c>
      <c r="AV20" s="2">
        <v>65.089925558770005</v>
      </c>
      <c r="AW20" s="2">
        <v>65.6653605444465</v>
      </c>
      <c r="AX20" s="2">
        <v>65.576407237328894</v>
      </c>
      <c r="AY20" s="2">
        <v>65.566750907954699</v>
      </c>
      <c r="AZ20" s="2">
        <v>65.895014727759204</v>
      </c>
      <c r="BA20" s="2">
        <v>65.909555109885005</v>
      </c>
      <c r="BB20" s="2">
        <v>65.967702630937794</v>
      </c>
      <c r="BC20" s="2">
        <v>66.012900780154894</v>
      </c>
      <c r="BD20" s="2">
        <v>65.937828677625006</v>
      </c>
      <c r="BE20" s="2">
        <v>65.820558109513499</v>
      </c>
      <c r="BF20" s="2">
        <v>65.725191682016899</v>
      </c>
      <c r="BG20" s="2">
        <v>65.598073361238505</v>
      </c>
      <c r="BH20" s="2">
        <v>63.586026969409197</v>
      </c>
      <c r="BI20" s="2">
        <v>63.4161201607807</v>
      </c>
      <c r="BJ20" s="2">
        <v>63.301848448048901</v>
      </c>
      <c r="BK20" s="2">
        <v>63.330244047101601</v>
      </c>
      <c r="BL20" s="2">
        <v>63.373231184758403</v>
      </c>
      <c r="BM20" s="3">
        <f>SQRT(4003.4998136167)</f>
        <v>63.273215609898472</v>
      </c>
      <c r="BN20" s="3">
        <f>SQRT(3981.74905677457)</f>
        <v>63.101101866564662</v>
      </c>
      <c r="BO20" s="3">
        <v>38.3406466256356</v>
      </c>
      <c r="BP20" s="8">
        <v>38.6839332941463</v>
      </c>
      <c r="BQ20" s="4">
        <v>38.615428163912199</v>
      </c>
      <c r="BR20" s="4">
        <v>38.709206976319102</v>
      </c>
      <c r="BS20" s="4">
        <v>38.8284523152752</v>
      </c>
      <c r="BT20" s="4">
        <v>38.787120736629802</v>
      </c>
      <c r="BU20" s="5">
        <f>6.23159584457305^2</f>
        <v>38.832786770100107</v>
      </c>
      <c r="BV20" s="4">
        <v>38.885199770142798</v>
      </c>
      <c r="BW20" s="5">
        <f>6.20099628843866^2</f>
        <v>38.452354969230029</v>
      </c>
      <c r="BX20" s="4">
        <v>38.514580255520301</v>
      </c>
      <c r="BY20" s="4">
        <v>38.904813319393703</v>
      </c>
      <c r="BZ20" s="4">
        <v>38.774760384714803</v>
      </c>
      <c r="CA20" s="4">
        <v>38.784744041111203</v>
      </c>
      <c r="CB20" s="5">
        <f>6.24008496324596^2</f>
        <v>38.93866034852833</v>
      </c>
      <c r="CC20" s="4">
        <v>38.9497093524839</v>
      </c>
      <c r="CD20" s="5">
        <f>6.22935437672615^2</f>
        <v>38.804855950837236</v>
      </c>
      <c r="CE20" s="4">
        <v>38.839520915935097</v>
      </c>
      <c r="CF20" s="5">
        <f>6.23502816124071^2</f>
        <v>38.875576171464715</v>
      </c>
      <c r="CG20" s="4">
        <v>38.967615801627801</v>
      </c>
      <c r="CH20" s="4">
        <v>38.888746590164402</v>
      </c>
      <c r="CI20" s="4">
        <v>39.005253621853001</v>
      </c>
      <c r="CJ20" s="4">
        <v>65.162399673237701</v>
      </c>
      <c r="CK20" s="4">
        <v>502.79614958974298</v>
      </c>
      <c r="CL20" s="4">
        <v>65.534873870380096</v>
      </c>
      <c r="CM20" s="4">
        <v>77.705115999059899</v>
      </c>
      <c r="CN20" s="4">
        <v>79.382735871266902</v>
      </c>
      <c r="CO20" s="4">
        <v>80.908685742259706</v>
      </c>
      <c r="CP20" s="4">
        <v>74.126786507913295</v>
      </c>
      <c r="CQ20" s="4">
        <v>71.937758595387294</v>
      </c>
      <c r="CR20" s="4">
        <v>77.715671963747596</v>
      </c>
      <c r="CS20" s="4">
        <v>73.011198436886204</v>
      </c>
      <c r="CT20" s="4">
        <v>96.003084501387406</v>
      </c>
      <c r="CU20" s="4">
        <v>77.370191358469896</v>
      </c>
      <c r="CV20" s="4">
        <v>69.638973417470396</v>
      </c>
      <c r="CW20" s="4">
        <v>74.375723925191494</v>
      </c>
      <c r="CX20" s="4">
        <v>71.411679688404305</v>
      </c>
      <c r="CY20" s="4">
        <v>63.259126792552003</v>
      </c>
      <c r="CZ20" s="4">
        <v>76.215766577090307</v>
      </c>
      <c r="DA20" s="4">
        <v>84.058305140139694</v>
      </c>
      <c r="DB20" s="4">
        <v>69.590568213969505</v>
      </c>
      <c r="DC20" s="4">
        <v>79.082838071639699</v>
      </c>
      <c r="DD20" s="4">
        <v>77.666333913967506</v>
      </c>
      <c r="DE20" s="4">
        <v>97.078268095329904</v>
      </c>
      <c r="DF20" s="4">
        <v>68.755109096243402</v>
      </c>
      <c r="DG20" s="4">
        <v>52.111112473978999</v>
      </c>
      <c r="DH20" s="4">
        <v>58.713563592481997</v>
      </c>
      <c r="DI20" s="4">
        <v>58.833428864428697</v>
      </c>
      <c r="DJ20" s="4">
        <v>60.411863707461002</v>
      </c>
      <c r="DK20" s="4">
        <v>60.446710044319502</v>
      </c>
      <c r="DL20" s="4">
        <v>63.4687828716864</v>
      </c>
      <c r="DM20" s="4">
        <v>53.066604207010997</v>
      </c>
      <c r="DN20" s="4">
        <v>61.665063895382097</v>
      </c>
      <c r="DO20" s="4">
        <v>62.177146586841303</v>
      </c>
      <c r="DP20" s="4">
        <v>51.763428486606699</v>
      </c>
      <c r="DQ20" s="4">
        <v>69.638973417470396</v>
      </c>
      <c r="DR20" s="4">
        <v>57.559562980014803</v>
      </c>
      <c r="DS20" s="4">
        <v>52.932141591688797</v>
      </c>
      <c r="DT20" s="4">
        <v>63.028277730891702</v>
      </c>
      <c r="DU20" s="4">
        <v>56.688583324499803</v>
      </c>
      <c r="DV20" s="4">
        <v>57.935502507705699</v>
      </c>
      <c r="DW20" s="4">
        <v>52.260327045139398</v>
      </c>
      <c r="DX20" s="4">
        <v>53.955136557843502</v>
      </c>
      <c r="DY20" s="4">
        <v>56.347050530614297</v>
      </c>
      <c r="DZ20" s="4">
        <v>55.533423798383602</v>
      </c>
      <c r="EA20" s="4">
        <v>61.532008914593597</v>
      </c>
      <c r="EB20" s="4">
        <v>81.939723824422003</v>
      </c>
      <c r="EC20" s="4">
        <v>71.404769663756696</v>
      </c>
      <c r="ED20" s="4">
        <v>82.187223762695695</v>
      </c>
      <c r="EE20" s="4">
        <v>93.343391494272794</v>
      </c>
      <c r="EF20" s="4">
        <v>81.778438748308801</v>
      </c>
      <c r="EG20" s="4">
        <v>78.170011261465405</v>
      </c>
      <c r="EH20" s="4">
        <v>82.892139998664604</v>
      </c>
      <c r="EI20" s="4">
        <v>83.458104598496803</v>
      </c>
      <c r="EJ20" s="4">
        <v>74.071670743281203</v>
      </c>
      <c r="EK20" s="4">
        <v>65.7715571026757</v>
      </c>
      <c r="EL20" s="4">
        <v>70.994876767490496</v>
      </c>
      <c r="EM20" s="4">
        <v>84.225172563478296</v>
      </c>
      <c r="EN20" s="4">
        <v>85.092592028696203</v>
      </c>
      <c r="EO20" s="4">
        <v>84.041126986011605</v>
      </c>
      <c r="EP20" s="4">
        <v>84.7345543279758</v>
      </c>
      <c r="EQ20" s="4">
        <v>71.179098126404995</v>
      </c>
      <c r="ER20" s="4">
        <v>69.883425794695995</v>
      </c>
      <c r="ES20" s="4">
        <v>81.492306928338706</v>
      </c>
      <c r="ET20" s="4">
        <v>75.618441633927304</v>
      </c>
      <c r="EU20" s="4">
        <v>87.697650087878699</v>
      </c>
      <c r="EV20" s="4">
        <v>88.319016250925898</v>
      </c>
      <c r="EW20" s="4">
        <v>76.411391834226094</v>
      </c>
      <c r="EX20" s="4">
        <v>47.314676172053503</v>
      </c>
      <c r="EY20" s="9">
        <v>52.263025991544197</v>
      </c>
      <c r="EZ20" s="9">
        <v>40.979203062709999</v>
      </c>
      <c r="FA20" s="9">
        <v>41.312941273529198</v>
      </c>
      <c r="FB20" s="9">
        <v>57.1719838994984</v>
      </c>
      <c r="FC20" s="9">
        <v>50.686614048799797</v>
      </c>
      <c r="FD20" s="9">
        <v>53.057507674424002</v>
      </c>
      <c r="FE20" s="9">
        <v>49.280238641751197</v>
      </c>
      <c r="FF20" s="9">
        <v>40.559443336298102</v>
      </c>
      <c r="FG20" s="9">
        <v>47.573445111595902</v>
      </c>
      <c r="FH20" s="9">
        <v>37.443751145761603</v>
      </c>
      <c r="FI20" s="9">
        <v>35.736835079975798</v>
      </c>
      <c r="FJ20" s="9">
        <v>46.153466717881301</v>
      </c>
      <c r="FK20" s="9">
        <v>66.881183850738793</v>
      </c>
      <c r="FL20" s="9">
        <v>44.9769866238071</v>
      </c>
      <c r="FM20" s="9">
        <v>59.377286619281698</v>
      </c>
      <c r="FN20" s="9">
        <v>66.420511241132104</v>
      </c>
      <c r="FO20" s="9">
        <v>38.229008773084502</v>
      </c>
      <c r="FP20" s="9">
        <v>38.2623472610967</v>
      </c>
      <c r="FQ20" s="9">
        <v>34.675762949323698</v>
      </c>
      <c r="FR20" s="9">
        <v>43.544362289275803</v>
      </c>
    </row>
    <row r="21" spans="1:174" ht="14.4" x14ac:dyDescent="0.3">
      <c r="A21" s="2">
        <v>502.61424305972702</v>
      </c>
      <c r="B21" s="2">
        <v>71.409558274797305</v>
      </c>
      <c r="C21" s="2">
        <v>69.487311652464101</v>
      </c>
      <c r="D21" s="2">
        <v>67.197262214164198</v>
      </c>
      <c r="E21" s="2">
        <v>66.463151787421495</v>
      </c>
      <c r="F21" s="2">
        <v>66.401602865474501</v>
      </c>
      <c r="G21" s="2">
        <v>67.714745409480599</v>
      </c>
      <c r="H21" s="2">
        <v>65.837843418848806</v>
      </c>
      <c r="I21" s="2">
        <v>66.870650686063499</v>
      </c>
      <c r="J21" s="2">
        <v>65.202797703895001</v>
      </c>
      <c r="K21" s="2">
        <v>65.958950677611099</v>
      </c>
      <c r="L21" s="2">
        <v>67.357428535093803</v>
      </c>
      <c r="M21" s="2">
        <v>65.855860708876804</v>
      </c>
      <c r="N21" s="2">
        <v>67.445111660593895</v>
      </c>
      <c r="O21" s="2">
        <v>66.974731825911405</v>
      </c>
      <c r="P21" s="2">
        <v>65.646622403997199</v>
      </c>
      <c r="Q21" s="2">
        <v>66.065456618544502</v>
      </c>
      <c r="R21" s="2">
        <v>65.353434755599906</v>
      </c>
      <c r="S21" s="2">
        <v>66.5528551755569</v>
      </c>
      <c r="T21" s="2">
        <v>66.705280097868595</v>
      </c>
      <c r="U21" s="2">
        <v>64.728585937370298</v>
      </c>
      <c r="V21" s="2">
        <v>65.315340249588004</v>
      </c>
      <c r="W21" s="2">
        <v>51.183124685299497</v>
      </c>
      <c r="X21" s="2">
        <v>46.511878690885901</v>
      </c>
      <c r="Y21" s="2">
        <v>47.637046323383601</v>
      </c>
      <c r="Z21" s="2">
        <v>48.141111881909801</v>
      </c>
      <c r="AA21" s="2">
        <v>46.964715768881298</v>
      </c>
      <c r="AB21" s="2">
        <v>47.888868893221201</v>
      </c>
      <c r="AC21" s="2">
        <v>48.1764618093056</v>
      </c>
      <c r="AD21" s="2">
        <v>47.1933555817605</v>
      </c>
      <c r="AE21" s="2">
        <v>46.184927495577597</v>
      </c>
      <c r="AF21" s="2">
        <v>48.635378387972303</v>
      </c>
      <c r="AG21" s="2">
        <v>50.8151975849728</v>
      </c>
      <c r="AH21" s="2">
        <v>52.104199933959997</v>
      </c>
      <c r="AI21" s="2">
        <v>51.641895727004098</v>
      </c>
      <c r="AJ21" s="2">
        <v>49.638389240435302</v>
      </c>
      <c r="AK21" s="2">
        <v>52.439478606968898</v>
      </c>
      <c r="AL21" s="2">
        <v>50.005609644585</v>
      </c>
      <c r="AM21" s="2">
        <v>51.3377619427716</v>
      </c>
      <c r="AN21" s="2">
        <v>48.437171113889796</v>
      </c>
      <c r="AO21" s="2">
        <v>49.052389723786298</v>
      </c>
      <c r="AP21" s="2">
        <v>48.868674160737001</v>
      </c>
      <c r="AQ21" s="2">
        <v>49.597808240199498</v>
      </c>
      <c r="AR21" s="2">
        <v>65.975028450478902</v>
      </c>
      <c r="AS21" s="2">
        <v>502.35506282155802</v>
      </c>
      <c r="AT21" s="2">
        <v>65.936136384896997</v>
      </c>
      <c r="AU21" s="2">
        <v>65.902927867325801</v>
      </c>
      <c r="AV21" s="2">
        <v>65.912565181465595</v>
      </c>
      <c r="AW21" s="2">
        <v>66.507174120979101</v>
      </c>
      <c r="AX21" s="2">
        <v>66.347878999579294</v>
      </c>
      <c r="AY21" s="2">
        <v>66.347803668594395</v>
      </c>
      <c r="AZ21" s="2">
        <v>66.546803823665996</v>
      </c>
      <c r="BA21" s="2">
        <v>66.536410828712505</v>
      </c>
      <c r="BB21" s="2">
        <v>66.515747076355893</v>
      </c>
      <c r="BC21" s="2">
        <v>66.557135343418196</v>
      </c>
      <c r="BD21" s="2">
        <v>66.585855394537205</v>
      </c>
      <c r="BE21" s="2">
        <v>66.555644389537406</v>
      </c>
      <c r="BF21" s="2">
        <v>66.427272406447798</v>
      </c>
      <c r="BG21" s="2">
        <v>66.207231852384496</v>
      </c>
      <c r="BH21" s="2">
        <v>64.131539270480999</v>
      </c>
      <c r="BI21" s="2">
        <v>64.018316165743002</v>
      </c>
      <c r="BJ21" s="2">
        <v>63.920472560623899</v>
      </c>
      <c r="BK21" s="2">
        <v>63.944617759828901</v>
      </c>
      <c r="BL21" s="2">
        <v>63.922280253107601</v>
      </c>
      <c r="BM21" s="3">
        <f>SQRT(4081.6084481376)</f>
        <v>63.887467066221994</v>
      </c>
      <c r="BN21" s="3">
        <f>SQRT(4061.15667641616)</f>
        <v>63.727205151459138</v>
      </c>
      <c r="BO21" s="2">
        <v>39.775262288601901</v>
      </c>
      <c r="BP21" s="8">
        <v>40.106035310338598</v>
      </c>
      <c r="BQ21" s="4">
        <v>39.806926444004901</v>
      </c>
      <c r="BR21" s="4">
        <v>39.816637639147601</v>
      </c>
      <c r="BS21" s="4">
        <v>40.215310272857998</v>
      </c>
      <c r="BT21" s="4">
        <v>40.003649511280898</v>
      </c>
      <c r="BU21" s="5">
        <f>6.32900823229182^2</f>
        <v>40.056345204417632</v>
      </c>
      <c r="BV21" s="4">
        <v>40.071907873656599</v>
      </c>
      <c r="BW21" s="5">
        <f>6.29502693733818^2</f>
        <v>39.62736414181331</v>
      </c>
      <c r="BX21" s="4">
        <v>39.669583314058499</v>
      </c>
      <c r="BY21" s="4">
        <v>40.220716765456103</v>
      </c>
      <c r="BZ21" s="4">
        <v>40.144443513615201</v>
      </c>
      <c r="CA21" s="4">
        <v>40.098941805348701</v>
      </c>
      <c r="CB21" s="5">
        <f>6.34650021305552^2</f>
        <v>40.278064954313756</v>
      </c>
      <c r="CC21" s="4">
        <v>40.457907485363101</v>
      </c>
      <c r="CD21" s="5">
        <f>6.34248759644859^2</f>
        <v>40.227148911104216</v>
      </c>
      <c r="CE21" s="4">
        <v>40.419350492930398</v>
      </c>
      <c r="CF21" s="5">
        <f>6.36100263071254^2</f>
        <v>40.462354467931853</v>
      </c>
      <c r="CG21" s="4">
        <v>40.496961720768802</v>
      </c>
      <c r="CH21" s="4">
        <v>40.298800835157301</v>
      </c>
      <c r="CI21" s="4">
        <v>40.434331775879301</v>
      </c>
      <c r="CJ21" s="4">
        <v>66.365925050522904</v>
      </c>
      <c r="CK21" s="4">
        <v>503.54183908970202</v>
      </c>
      <c r="CL21" s="4">
        <v>67.084646303010501</v>
      </c>
      <c r="CM21" s="4">
        <v>78.648720726774499</v>
      </c>
      <c r="CN21" s="4">
        <v>80.444192921187707</v>
      </c>
      <c r="CO21" s="4">
        <v>82.674053844908599</v>
      </c>
      <c r="CP21" s="4">
        <v>75.955437395073304</v>
      </c>
      <c r="CQ21" s="4">
        <v>73.061787405320004</v>
      </c>
      <c r="CR21" s="4">
        <v>78.213130558476294</v>
      </c>
      <c r="CS21" s="4">
        <v>74.176425081972397</v>
      </c>
      <c r="CT21" s="4">
        <v>97.673600882262605</v>
      </c>
      <c r="CU21" s="4">
        <v>78.223957745721705</v>
      </c>
      <c r="CV21" s="4">
        <v>70.883114044068193</v>
      </c>
      <c r="CW21" s="4">
        <v>75.525062474876506</v>
      </c>
      <c r="CX21" s="4">
        <v>71.102757633066602</v>
      </c>
      <c r="CY21" s="4">
        <v>64.102825825678096</v>
      </c>
      <c r="CZ21" s="4">
        <v>76.732388268738703</v>
      </c>
      <c r="DA21" s="4">
        <v>85.069350570467805</v>
      </c>
      <c r="DB21" s="4">
        <v>70.4915051630379</v>
      </c>
      <c r="DC21" s="4">
        <v>80.305678703408702</v>
      </c>
      <c r="DD21" s="4">
        <v>79.796091094488702</v>
      </c>
      <c r="DE21" s="4">
        <v>99.039611568486706</v>
      </c>
      <c r="DF21" s="4">
        <v>69.269610905678107</v>
      </c>
      <c r="DG21" s="4">
        <v>51.626367876001801</v>
      </c>
      <c r="DH21" s="4">
        <v>58.625456029961903</v>
      </c>
      <c r="DI21" s="4">
        <v>59.2837189767301</v>
      </c>
      <c r="DJ21" s="4">
        <v>59.695077348708899</v>
      </c>
      <c r="DK21" s="4">
        <v>60.653086137955597</v>
      </c>
      <c r="DL21" s="4">
        <v>61.222418482653502</v>
      </c>
      <c r="DM21" s="4">
        <v>52.7186761059655</v>
      </c>
      <c r="DN21" s="4">
        <v>61.806041661704597</v>
      </c>
      <c r="DO21" s="4">
        <v>61.873922855303</v>
      </c>
      <c r="DP21" s="4">
        <v>51.848781735590698</v>
      </c>
      <c r="DQ21" s="4">
        <v>70.883114044068193</v>
      </c>
      <c r="DR21" s="4">
        <v>57.152366537300999</v>
      </c>
      <c r="DS21" s="4">
        <v>52.4189222335051</v>
      </c>
      <c r="DT21" s="4">
        <v>63.088148145766802</v>
      </c>
      <c r="DU21" s="4">
        <v>56.432870028191097</v>
      </c>
      <c r="DV21" s="4">
        <v>57.5442129966873</v>
      </c>
      <c r="DW21" s="4">
        <v>52.007834990400703</v>
      </c>
      <c r="DX21" s="4">
        <v>53.8117282328691</v>
      </c>
      <c r="DY21" s="4">
        <v>56.269735945043799</v>
      </c>
      <c r="DZ21" s="4">
        <v>55.3047859360681</v>
      </c>
      <c r="EA21" s="4">
        <v>61.256462774319999</v>
      </c>
      <c r="EB21" s="4">
        <v>85.079694062684894</v>
      </c>
      <c r="EC21" s="4">
        <v>70.703353539949603</v>
      </c>
      <c r="ED21" s="4">
        <v>85.477059458995896</v>
      </c>
      <c r="EE21" s="4">
        <v>93.219744252928393</v>
      </c>
      <c r="EF21" s="4">
        <v>86.443546934840199</v>
      </c>
      <c r="EG21" s="4">
        <v>79.952451016678495</v>
      </c>
      <c r="EH21" s="4">
        <v>86.350794677370502</v>
      </c>
      <c r="EI21" s="4">
        <v>87.456654821701804</v>
      </c>
      <c r="EJ21" s="4">
        <v>76.184376114193199</v>
      </c>
      <c r="EK21" s="4">
        <v>70.414535433846794</v>
      </c>
      <c r="EL21" s="4">
        <v>73.706217713224405</v>
      </c>
      <c r="EM21" s="4">
        <v>84.797112210331505</v>
      </c>
      <c r="EN21" s="4">
        <v>86.831121161756698</v>
      </c>
      <c r="EO21" s="4">
        <v>83.499865047430305</v>
      </c>
      <c r="EP21" s="4">
        <v>90.947267006950099</v>
      </c>
      <c r="EQ21" s="4">
        <v>76.643302749048701</v>
      </c>
      <c r="ER21" s="4">
        <v>74.234058153927904</v>
      </c>
      <c r="ES21" s="4">
        <v>80.467837972865496</v>
      </c>
      <c r="ET21" s="4">
        <v>76.538936461619599</v>
      </c>
      <c r="EU21" s="4">
        <v>93.841125094402699</v>
      </c>
      <c r="EV21" s="4">
        <v>94.4587640979003</v>
      </c>
      <c r="EW21" s="4">
        <v>81.924096233188394</v>
      </c>
      <c r="EX21" s="4">
        <v>49.222070169811403</v>
      </c>
      <c r="EY21" s="9">
        <v>55.138579224723102</v>
      </c>
      <c r="EZ21" s="9">
        <v>44.494715760175197</v>
      </c>
      <c r="FA21" s="9">
        <v>45.006998817990201</v>
      </c>
      <c r="FB21" s="9">
        <v>60.527273160177799</v>
      </c>
      <c r="FC21" s="9">
        <v>52.9486815319733</v>
      </c>
      <c r="FD21" s="9">
        <v>59.4547427830354</v>
      </c>
      <c r="FE21" s="9">
        <v>53.129885962786197</v>
      </c>
      <c r="FF21" s="9">
        <v>46.454062417331301</v>
      </c>
      <c r="FG21" s="9">
        <v>52.890619427174997</v>
      </c>
      <c r="FH21" s="9">
        <v>39.542386219551801</v>
      </c>
      <c r="FI21" s="9">
        <v>36.541707516533499</v>
      </c>
      <c r="FJ21" s="9">
        <v>49.0992881207941</v>
      </c>
      <c r="FK21" s="9">
        <v>73.428092926245398</v>
      </c>
      <c r="FL21" s="9">
        <v>50.5868803163386</v>
      </c>
      <c r="FM21" s="9">
        <v>66.970049182519702</v>
      </c>
      <c r="FN21" s="9">
        <v>67.840808211286998</v>
      </c>
      <c r="FO21" s="9">
        <v>42.631635233385502</v>
      </c>
      <c r="FP21" s="9">
        <v>43.361716186495798</v>
      </c>
      <c r="FQ21" s="9">
        <v>38.8772521173426</v>
      </c>
      <c r="FR21" s="9">
        <v>48.998902956254703</v>
      </c>
    </row>
    <row r="22" spans="1:174" ht="14.4" x14ac:dyDescent="0.3">
      <c r="A22" s="2">
        <v>502.59085792429499</v>
      </c>
      <c r="B22" s="2">
        <v>71.068063220165598</v>
      </c>
      <c r="C22" s="2">
        <v>68.312804951754799</v>
      </c>
      <c r="D22" s="2">
        <v>66.5687527895074</v>
      </c>
      <c r="E22" s="2">
        <v>68.539264018504497</v>
      </c>
      <c r="F22" s="2">
        <v>66.602157509498099</v>
      </c>
      <c r="G22" s="2">
        <v>67.548389809318806</v>
      </c>
      <c r="H22" s="2">
        <v>67.341716950339205</v>
      </c>
      <c r="I22" s="2">
        <v>68.265409718563902</v>
      </c>
      <c r="J22" s="2">
        <v>68.561150005914996</v>
      </c>
      <c r="K22" s="2">
        <v>68.668843005519506</v>
      </c>
      <c r="L22" s="2">
        <v>67.397684970621199</v>
      </c>
      <c r="M22" s="2">
        <v>65.3692110088829</v>
      </c>
      <c r="N22" s="2">
        <v>65.052106217124305</v>
      </c>
      <c r="O22" s="2">
        <v>66.681713616344297</v>
      </c>
      <c r="P22" s="2">
        <v>68.949577492386197</v>
      </c>
      <c r="Q22" s="2">
        <v>67.930313212938501</v>
      </c>
      <c r="R22" s="2">
        <v>69.109110143938196</v>
      </c>
      <c r="S22" s="2">
        <v>68.304044919235196</v>
      </c>
      <c r="T22" s="2">
        <v>68.607639839241997</v>
      </c>
      <c r="U22" s="2">
        <v>66.9657520749643</v>
      </c>
      <c r="V22" s="2">
        <v>66.033160703678305</v>
      </c>
      <c r="W22" s="2">
        <v>50.282383125036603</v>
      </c>
      <c r="X22" s="2">
        <v>46.871312963044502</v>
      </c>
      <c r="Y22" s="2">
        <v>48.346449654350003</v>
      </c>
      <c r="Z22" s="2">
        <v>49.354557199974103</v>
      </c>
      <c r="AA22" s="2">
        <v>48.4644871068706</v>
      </c>
      <c r="AB22" s="2">
        <v>46.6309163007246</v>
      </c>
      <c r="AC22" s="2">
        <v>47.778370803331498</v>
      </c>
      <c r="AD22" s="2">
        <v>47.947627910525597</v>
      </c>
      <c r="AE22" s="2">
        <v>46.963997476358799</v>
      </c>
      <c r="AF22" s="2">
        <v>48.523312892647702</v>
      </c>
      <c r="AG22" s="2">
        <v>50.3776616102679</v>
      </c>
      <c r="AH22" s="2">
        <v>50.306650800494502</v>
      </c>
      <c r="AI22" s="2">
        <v>50.942909924900803</v>
      </c>
      <c r="AJ22" s="2">
        <v>46.587106009050899</v>
      </c>
      <c r="AK22" s="2">
        <v>50.707161652521499</v>
      </c>
      <c r="AL22" s="2">
        <v>49.148595526011</v>
      </c>
      <c r="AM22" s="2">
        <v>50.825033749685801</v>
      </c>
      <c r="AN22" s="2">
        <v>48.940755133801503</v>
      </c>
      <c r="AO22" s="2">
        <v>49.1316708544935</v>
      </c>
      <c r="AP22" s="2">
        <v>48.9031983168409</v>
      </c>
      <c r="AQ22" s="2">
        <v>48.225392052355197</v>
      </c>
      <c r="AR22" s="2">
        <v>67.001175517594405</v>
      </c>
      <c r="AS22" s="2">
        <v>502.31442150183699</v>
      </c>
      <c r="AT22" s="2">
        <v>66.965959411360799</v>
      </c>
      <c r="AU22" s="2">
        <v>66.930576713414396</v>
      </c>
      <c r="AV22" s="2">
        <v>66.941576627580304</v>
      </c>
      <c r="AW22" s="2">
        <v>67.520885703895004</v>
      </c>
      <c r="AX22" s="2">
        <v>67.272248296740301</v>
      </c>
      <c r="AY22" s="2">
        <v>67.336235445940702</v>
      </c>
      <c r="AZ22" s="2">
        <v>67.482250485132795</v>
      </c>
      <c r="BA22" s="2">
        <v>67.513572831280598</v>
      </c>
      <c r="BB22" s="2">
        <v>67.498912488588303</v>
      </c>
      <c r="BC22" s="2">
        <v>67.497164040281703</v>
      </c>
      <c r="BD22" s="2">
        <v>67.4736388083262</v>
      </c>
      <c r="BE22" s="2">
        <v>67.488668751475799</v>
      </c>
      <c r="BF22" s="2">
        <v>67.3633656479048</v>
      </c>
      <c r="BG22" s="2">
        <v>67.260128880435801</v>
      </c>
      <c r="BH22" s="2">
        <v>65.143799877223103</v>
      </c>
      <c r="BI22" s="2">
        <v>65.013959730817604</v>
      </c>
      <c r="BJ22" s="2">
        <v>64.9076467878632</v>
      </c>
      <c r="BK22" s="2">
        <v>64.891536712383896</v>
      </c>
      <c r="BL22" s="2">
        <v>64.848776774718004</v>
      </c>
      <c r="BM22" s="3">
        <f>SQRT(4203.5668605803)</f>
        <v>64.83492007074814</v>
      </c>
      <c r="BN22" s="3">
        <f>SQRT(4183.52965932996)</f>
        <v>64.680210724223528</v>
      </c>
      <c r="BO22" s="3">
        <v>39.7092239836145</v>
      </c>
      <c r="BP22" s="8">
        <v>40.053871653257502</v>
      </c>
      <c r="BQ22" s="4">
        <v>39.964729047542498</v>
      </c>
      <c r="BR22" s="4">
        <v>40.087367720574697</v>
      </c>
      <c r="BS22" s="4">
        <v>40.187667955256103</v>
      </c>
      <c r="BT22" s="4">
        <v>40.199804937981199</v>
      </c>
      <c r="BU22" s="5">
        <f>6.34620412825326^2</f>
        <v>40.274306837458717</v>
      </c>
      <c r="BV22" s="4">
        <v>40.292121034923099</v>
      </c>
      <c r="BW22" s="5">
        <f>6.30982515440049^2</f>
        <v>39.813893479105161</v>
      </c>
      <c r="BX22" s="4">
        <v>39.880806034038102</v>
      </c>
      <c r="BY22" s="4">
        <v>40.270903399909599</v>
      </c>
      <c r="BZ22" s="4">
        <v>40.222076364605698</v>
      </c>
      <c r="CA22" s="4">
        <v>40.1517372769895</v>
      </c>
      <c r="CB22" s="5">
        <f>6.34479782915186^2</f>
        <v>40.256459492810151</v>
      </c>
      <c r="CC22" s="4">
        <v>40.256408517395798</v>
      </c>
      <c r="CD22" s="5">
        <f>6.33855934192568^2</f>
        <v>40.17733453111331</v>
      </c>
      <c r="CE22" s="4">
        <v>40.209204144166499</v>
      </c>
      <c r="CF22" s="5">
        <f>6.34192687113122^2</f>
        <v>40.220036438776219</v>
      </c>
      <c r="CG22" s="4">
        <v>40.2714823626645</v>
      </c>
      <c r="CH22" s="4">
        <v>40.165740261870603</v>
      </c>
      <c r="CI22" s="4">
        <v>40.276021229574603</v>
      </c>
      <c r="CJ22" s="4">
        <v>66.070982499063405</v>
      </c>
      <c r="CK22" s="4">
        <v>503.48351186532102</v>
      </c>
      <c r="CL22" s="4">
        <v>68.098791866206895</v>
      </c>
      <c r="CM22" s="4">
        <v>78.588103023607104</v>
      </c>
      <c r="CN22" s="4">
        <v>80.855275435074702</v>
      </c>
      <c r="CO22" s="4">
        <v>82.685136268994199</v>
      </c>
      <c r="CP22" s="4">
        <v>76.721270741615001</v>
      </c>
      <c r="CQ22" s="4">
        <v>73.044173072380403</v>
      </c>
      <c r="CR22" s="4">
        <v>78.300719328366199</v>
      </c>
      <c r="CS22" s="4">
        <v>74.075341166527807</v>
      </c>
      <c r="CT22" s="4">
        <v>96.536801385918395</v>
      </c>
      <c r="CU22" s="4">
        <v>79.3523417656112</v>
      </c>
      <c r="CV22" s="4">
        <v>72.557293202018201</v>
      </c>
      <c r="CW22" s="4">
        <v>74.917836835327407</v>
      </c>
      <c r="CX22" s="4">
        <v>70.660483462192403</v>
      </c>
      <c r="CY22" s="5">
        <v>64.368818092037301</v>
      </c>
      <c r="CZ22" s="4">
        <v>77.145732010027103</v>
      </c>
      <c r="DA22" s="4">
        <v>84.577432624768704</v>
      </c>
      <c r="DB22" s="4">
        <v>71.1775826842903</v>
      </c>
      <c r="DC22" s="4">
        <v>79.811281825906505</v>
      </c>
      <c r="DD22" s="4">
        <v>80.095641715810501</v>
      </c>
      <c r="DE22" s="4">
        <v>99.464038782340694</v>
      </c>
      <c r="DF22" s="4">
        <v>69.895486312924007</v>
      </c>
      <c r="DG22" s="4">
        <v>52.2247067640361</v>
      </c>
      <c r="DH22" s="4">
        <v>59.630774357836202</v>
      </c>
      <c r="DI22" s="4">
        <v>60.641925002149598</v>
      </c>
      <c r="DJ22" s="4">
        <v>63.7800099853525</v>
      </c>
      <c r="DK22" s="4">
        <v>61.206998451181803</v>
      </c>
      <c r="DL22" s="4">
        <v>62.747789108750801</v>
      </c>
      <c r="DM22" s="4">
        <v>54.7081331157192</v>
      </c>
      <c r="DN22" s="4">
        <v>62.389459151428397</v>
      </c>
      <c r="DO22" s="4">
        <v>62.686539958172602</v>
      </c>
      <c r="DP22" s="4">
        <v>53.0648586663172</v>
      </c>
      <c r="DQ22" s="4">
        <v>72.557293202018201</v>
      </c>
      <c r="DR22" s="4">
        <v>58.078211366140302</v>
      </c>
      <c r="DS22" s="4">
        <v>54.056934091489197</v>
      </c>
      <c r="DT22" s="4">
        <v>63.962778264136197</v>
      </c>
      <c r="DU22" s="4">
        <v>57.311296066295697</v>
      </c>
      <c r="DV22" s="4">
        <v>58.537568604042498</v>
      </c>
      <c r="DW22" s="4">
        <v>53.2007037637986</v>
      </c>
      <c r="DX22" s="4">
        <v>54.850279392836399</v>
      </c>
      <c r="DY22" s="4">
        <v>57.116750918205298</v>
      </c>
      <c r="DZ22" s="4">
        <v>56.6778512415409</v>
      </c>
      <c r="EA22" s="4">
        <v>62.728614911606002</v>
      </c>
      <c r="EB22" s="4">
        <v>84.583616576526396</v>
      </c>
      <c r="EC22" s="4">
        <v>74.733675688906501</v>
      </c>
      <c r="ED22" s="4">
        <v>88.509411611159805</v>
      </c>
      <c r="EE22" s="4">
        <v>91.269377065851003</v>
      </c>
      <c r="EF22" s="4">
        <v>84.034064922856302</v>
      </c>
      <c r="EG22" s="4">
        <v>81.353018316681499</v>
      </c>
      <c r="EH22" s="4">
        <v>81.052970665020098</v>
      </c>
      <c r="EI22" s="4">
        <v>89.835367616630094</v>
      </c>
      <c r="EJ22" s="4">
        <v>77.867264425984501</v>
      </c>
      <c r="EK22" s="4">
        <v>69.071448149094493</v>
      </c>
      <c r="EL22" s="4">
        <v>73.284753623228994</v>
      </c>
      <c r="EM22" s="4">
        <v>86.3085124584846</v>
      </c>
      <c r="EN22" s="4">
        <v>87.213806838417796</v>
      </c>
      <c r="EO22" s="4">
        <v>87.043259989985998</v>
      </c>
      <c r="EP22" s="4">
        <v>93.823172919453398</v>
      </c>
      <c r="EQ22" s="4">
        <v>82.723259494852201</v>
      </c>
      <c r="ER22" s="4">
        <v>73.549666554956104</v>
      </c>
      <c r="ES22" s="4">
        <v>83.380223406641505</v>
      </c>
      <c r="ET22" s="4">
        <v>80.664981840410604</v>
      </c>
      <c r="EU22" s="4">
        <v>94.856663262641902</v>
      </c>
      <c r="EV22" s="4">
        <v>95.744638449640703</v>
      </c>
      <c r="EW22" s="4">
        <v>79.183107037575695</v>
      </c>
      <c r="EX22" s="4">
        <v>51.189302650083299</v>
      </c>
      <c r="EY22" s="9">
        <v>55.449977788312502</v>
      </c>
      <c r="EZ22" s="9">
        <v>45.103349367739398</v>
      </c>
      <c r="FA22" s="9">
        <v>43.475542464009898</v>
      </c>
      <c r="FB22" s="9">
        <v>57.300291675616002</v>
      </c>
      <c r="FC22" s="9">
        <v>52.686374463784098</v>
      </c>
      <c r="FD22" s="9">
        <v>56.847060255785401</v>
      </c>
      <c r="FE22" s="9">
        <v>52.380176349644998</v>
      </c>
      <c r="FF22" s="9">
        <v>42.387084808174102</v>
      </c>
      <c r="FG22" s="9">
        <v>51.615077295849098</v>
      </c>
      <c r="FH22" s="9">
        <v>37.981838146779403</v>
      </c>
      <c r="FI22" s="9">
        <v>36.259911471086397</v>
      </c>
      <c r="FJ22" s="9">
        <v>47.362804900955702</v>
      </c>
      <c r="FK22" s="9">
        <v>72.555179688306197</v>
      </c>
      <c r="FL22" s="9">
        <v>48.143467411681399</v>
      </c>
      <c r="FM22" s="9">
        <v>66.513998792359104</v>
      </c>
      <c r="FN22" s="9">
        <v>66.145449574466895</v>
      </c>
      <c r="FO22" s="9">
        <v>41.5509010634917</v>
      </c>
      <c r="FP22" s="9">
        <v>38.814483493032199</v>
      </c>
      <c r="FQ22" s="9">
        <v>36.142136001386902</v>
      </c>
      <c r="FR22" s="9">
        <v>45.034698771600802</v>
      </c>
    </row>
    <row r="23" spans="1:174" ht="14.4" x14ac:dyDescent="0.3">
      <c r="A23" s="2">
        <v>1.5487377084738201</v>
      </c>
      <c r="B23" s="2">
        <v>1.6403556499051499</v>
      </c>
      <c r="C23" s="2">
        <v>1.65837985803921</v>
      </c>
      <c r="D23" s="2">
        <v>1.6512730443491199</v>
      </c>
      <c r="E23" s="2">
        <v>1.6224203960583701</v>
      </c>
      <c r="F23" s="2">
        <v>1.63409258723145</v>
      </c>
      <c r="G23" s="2">
        <v>1.6617347765734201</v>
      </c>
      <c r="H23" s="2">
        <v>1.6327832227146699</v>
      </c>
      <c r="I23" s="2">
        <v>1.63004876925172</v>
      </c>
      <c r="J23" s="2">
        <v>1.6291058685045501</v>
      </c>
      <c r="K23" s="2">
        <v>1.6298805944450501</v>
      </c>
      <c r="L23" s="2">
        <v>1.62313849290795</v>
      </c>
      <c r="M23" s="2">
        <v>1.6508989664714899</v>
      </c>
      <c r="N23" s="2">
        <v>1.66216604290139</v>
      </c>
      <c r="O23" s="2">
        <v>1.62749726313112</v>
      </c>
      <c r="P23" s="2">
        <v>1.62301973124121</v>
      </c>
      <c r="Q23" s="2">
        <v>1.6331844057053599</v>
      </c>
      <c r="R23" s="2">
        <v>1.64259918274744</v>
      </c>
      <c r="S23" s="2">
        <v>1.62263410131426</v>
      </c>
      <c r="T23" s="2">
        <v>1.5941157538624799</v>
      </c>
      <c r="U23" s="2">
        <v>1.60444656527053</v>
      </c>
      <c r="V23" s="2">
        <v>1.6215866344496099</v>
      </c>
      <c r="W23" s="2">
        <v>1.6756034965767399</v>
      </c>
      <c r="X23" s="2">
        <v>1.70708714242534</v>
      </c>
      <c r="Y23" s="2">
        <v>1.6926178299366299</v>
      </c>
      <c r="Z23" s="2">
        <v>1.71526947418041</v>
      </c>
      <c r="AA23" s="2">
        <v>1.6818289733237199</v>
      </c>
      <c r="AB23" s="2">
        <v>1.67723175753638</v>
      </c>
      <c r="AC23" s="2">
        <v>1.68992308607265</v>
      </c>
      <c r="AD23" s="2">
        <v>1.6787446099589201</v>
      </c>
      <c r="AE23" s="2">
        <v>1.65337437746141</v>
      </c>
      <c r="AF23" s="2">
        <v>1.6409471702914</v>
      </c>
      <c r="AG23" s="2">
        <v>1.65095887593636</v>
      </c>
      <c r="AH23" s="2">
        <v>1.6634569522971701</v>
      </c>
      <c r="AI23" s="2">
        <v>1.6587390047599</v>
      </c>
      <c r="AJ23" s="2">
        <v>1.6842641015020201</v>
      </c>
      <c r="AK23" s="2">
        <v>1.6537119007807799</v>
      </c>
      <c r="AL23" s="2">
        <v>1.68104790089795</v>
      </c>
      <c r="AM23" s="2">
        <v>1.6485802329213799</v>
      </c>
      <c r="AN23" s="2">
        <v>1.6820583282255599</v>
      </c>
      <c r="AO23" s="2">
        <v>1.65129891786959</v>
      </c>
      <c r="AP23" s="2">
        <v>1.65813913568431</v>
      </c>
      <c r="AQ23" s="2">
        <v>1.6249294594927</v>
      </c>
      <c r="AR23" s="2">
        <v>1.5520649532276301</v>
      </c>
      <c r="AS23" s="2">
        <v>1.5433146505332</v>
      </c>
      <c r="AT23" s="2">
        <v>1.5523883364475499</v>
      </c>
      <c r="AU23" s="2">
        <v>1.5523411285187501</v>
      </c>
      <c r="AV23" s="2">
        <v>1.5525066153117599</v>
      </c>
      <c r="AW23" s="2">
        <v>1.55228035447105</v>
      </c>
      <c r="AX23" s="2">
        <v>1.55259280239717</v>
      </c>
      <c r="AY23" s="2">
        <v>1.5528932833187401</v>
      </c>
      <c r="AZ23" s="2">
        <v>1.55288224611425</v>
      </c>
      <c r="BA23" s="2">
        <v>1.5524953053583199</v>
      </c>
      <c r="BB23" s="2">
        <v>1.5523290228264</v>
      </c>
      <c r="BC23" s="2">
        <v>1.55275413748118</v>
      </c>
      <c r="BD23" s="2">
        <v>1.5525341016930001</v>
      </c>
      <c r="BE23" s="2">
        <v>1.55225433719859</v>
      </c>
      <c r="BF23" s="2">
        <v>1.5522327006505101</v>
      </c>
      <c r="BG23" s="2">
        <v>1.55280598988776</v>
      </c>
      <c r="BH23" s="2">
        <v>1.5521967170514199</v>
      </c>
      <c r="BI23" s="2">
        <v>1.55377142159729</v>
      </c>
      <c r="BJ23" s="2">
        <v>1.55287753061607</v>
      </c>
      <c r="BK23" s="2">
        <v>1.5530693569893601</v>
      </c>
      <c r="BL23" s="2">
        <v>1.55363064768597</v>
      </c>
      <c r="BM23" s="3">
        <f>SQRT(2.4154406401143)</f>
        <v>1.5541687939584619</v>
      </c>
      <c r="BN23" s="3">
        <f>SQRT(2.41150221870976)</f>
        <v>1.5529012263211592</v>
      </c>
      <c r="BO23" s="2">
        <v>1.5821662607729701</v>
      </c>
      <c r="BP23" s="8">
        <v>1.5825375310116101</v>
      </c>
      <c r="BQ23" s="4">
        <v>1.5820000980179001</v>
      </c>
      <c r="BR23" s="4">
        <v>1.5819898712176399</v>
      </c>
      <c r="BS23" s="4">
        <v>1.5819985771834999</v>
      </c>
      <c r="BT23" s="4">
        <v>1.5816573798062801</v>
      </c>
      <c r="BU23" s="5">
        <f>1.2576682740283^2</f>
        <v>1.5817294874973233</v>
      </c>
      <c r="BV23" s="4">
        <v>1.5820825767586599</v>
      </c>
      <c r="BW23" s="5">
        <f>1.25767616939413^2</f>
        <v>1.5817493470618926</v>
      </c>
      <c r="BX23" s="4">
        <v>1.58218993960987</v>
      </c>
      <c r="BY23" s="4">
        <v>1.58213490662261</v>
      </c>
      <c r="BZ23" s="4">
        <v>1.5819719228536799</v>
      </c>
      <c r="CA23" s="4">
        <v>1.5821101862489</v>
      </c>
      <c r="CB23" s="5">
        <f>1.25790107635351^2</f>
        <v>1.5823151178913186</v>
      </c>
      <c r="CC23" s="4">
        <v>1.5825528067496999</v>
      </c>
      <c r="CD23" s="5">
        <f>1.25828065309024^2</f>
        <v>1.5832702019412008</v>
      </c>
      <c r="CE23" s="4">
        <v>1.5833632255011501</v>
      </c>
      <c r="CF23" s="5">
        <f>1.25833984169253^2</f>
        <v>1.5834191571907814</v>
      </c>
      <c r="CG23" s="4">
        <v>1.58301696116469</v>
      </c>
      <c r="CH23" s="4">
        <v>1.58273988668335</v>
      </c>
      <c r="CI23" s="4">
        <v>1.5827613295874801</v>
      </c>
      <c r="CJ23" s="4">
        <v>1.54232036780319</v>
      </c>
      <c r="CK23" s="4">
        <v>1.54014751844858</v>
      </c>
      <c r="CL23" s="4">
        <v>1.54758236433278</v>
      </c>
      <c r="CM23" s="4">
        <v>1.5469353684986</v>
      </c>
      <c r="CN23" s="4">
        <v>1.57252529362532</v>
      </c>
      <c r="CO23" s="4">
        <v>1.6821968932576601</v>
      </c>
      <c r="CP23" s="4">
        <v>1.6586903607258201</v>
      </c>
      <c r="CQ23" s="4">
        <v>1.66739880646397</v>
      </c>
      <c r="CR23" s="4">
        <v>1.65474686952671</v>
      </c>
      <c r="CS23" s="4">
        <v>1.57708609378047</v>
      </c>
      <c r="CT23" s="4">
        <v>1.66180944332568</v>
      </c>
      <c r="CU23" s="4">
        <v>1.5355478168574599</v>
      </c>
      <c r="CV23" s="4">
        <v>1.6504057291677099</v>
      </c>
      <c r="CW23" s="4">
        <v>1.5603482575894401</v>
      </c>
      <c r="CX23" s="4">
        <v>1.5893844410707201</v>
      </c>
      <c r="CY23" s="4">
        <v>1.5623514291535201</v>
      </c>
      <c r="CZ23" s="4">
        <v>1.53261666244434</v>
      </c>
      <c r="DA23" s="4">
        <v>1.6015253291128699</v>
      </c>
      <c r="DB23" s="4">
        <v>1.5367892275949699</v>
      </c>
      <c r="DC23" s="4">
        <v>1.5408216346496599</v>
      </c>
      <c r="DD23" s="5">
        <v>1.53245377375856</v>
      </c>
      <c r="DE23" s="4">
        <v>1.5483510535556599</v>
      </c>
      <c r="DF23" s="4">
        <v>1.6475174452019501</v>
      </c>
      <c r="DG23" s="4">
        <v>1.5713140476665599</v>
      </c>
      <c r="DH23" s="4">
        <v>1.58533940387498</v>
      </c>
      <c r="DI23" s="4">
        <v>1.5846037755365701</v>
      </c>
      <c r="DJ23" s="4">
        <v>1.5872727477141699</v>
      </c>
      <c r="DK23" s="4">
        <v>1.5720028204710399</v>
      </c>
      <c r="DL23" s="4">
        <v>1.58544342022256</v>
      </c>
      <c r="DM23" s="4">
        <v>1.58194759419096</v>
      </c>
      <c r="DN23" s="4">
        <v>1.5839495171585201</v>
      </c>
      <c r="DO23" s="4">
        <v>1.5690169942527401</v>
      </c>
      <c r="DP23" s="4">
        <v>1.5682488487228901</v>
      </c>
      <c r="DQ23" s="4">
        <v>1.6504057291677099</v>
      </c>
      <c r="DR23" s="4">
        <v>1.5741062102029</v>
      </c>
      <c r="DS23" s="4">
        <v>1.58445126418213</v>
      </c>
      <c r="DT23" s="4">
        <v>1.59635200860726</v>
      </c>
      <c r="DU23" s="4">
        <v>1.56564517605738</v>
      </c>
      <c r="DV23" s="4">
        <v>1.5881419577279901</v>
      </c>
      <c r="DW23" s="4">
        <v>1.5839709874055199</v>
      </c>
      <c r="DX23" s="4">
        <v>1.59200263893882</v>
      </c>
      <c r="DY23" s="4">
        <v>1.58529154030785</v>
      </c>
      <c r="DZ23" s="4">
        <v>1.6118695664949201</v>
      </c>
      <c r="EA23" s="4">
        <v>1.56878793055008</v>
      </c>
      <c r="EB23" s="4">
        <v>1.5471741981881499</v>
      </c>
      <c r="EC23" s="4">
        <v>1.57438490782726</v>
      </c>
      <c r="ED23" s="4">
        <v>1.56703583342342</v>
      </c>
      <c r="EE23" s="4">
        <v>1.56972262996616</v>
      </c>
      <c r="EF23" s="4">
        <v>1.59238363660191</v>
      </c>
      <c r="EG23" s="4">
        <v>1.61597119605587</v>
      </c>
      <c r="EH23" s="4">
        <v>1.5746057580196999</v>
      </c>
      <c r="EI23" s="4">
        <v>1.5867184840648401</v>
      </c>
      <c r="EJ23" s="4">
        <v>1.6169235118257399</v>
      </c>
      <c r="EK23" s="4">
        <v>1.61155920953801</v>
      </c>
      <c r="EL23" s="4">
        <v>1.57243069068343</v>
      </c>
      <c r="EM23" s="4">
        <v>1.58727974712722</v>
      </c>
      <c r="EN23" s="4">
        <v>1.55043222498529</v>
      </c>
      <c r="EO23" s="4">
        <v>1.5702452960482201</v>
      </c>
      <c r="EP23" s="4">
        <v>1.5703029570207101</v>
      </c>
      <c r="EQ23" s="4">
        <v>1.59470150226417</v>
      </c>
      <c r="ER23" s="4">
        <v>1.57028446524875</v>
      </c>
      <c r="ES23" s="4">
        <v>1.5558431471026199</v>
      </c>
      <c r="ET23" s="4">
        <v>1.57256261543457</v>
      </c>
      <c r="EU23" s="4">
        <v>1.5749675097717699</v>
      </c>
      <c r="EV23" s="4">
        <v>1.56854924863569</v>
      </c>
      <c r="EW23" s="4">
        <v>1.5609450885870499</v>
      </c>
      <c r="EX23" s="4">
        <v>1.58604618897802</v>
      </c>
      <c r="EY23" s="9">
        <v>1.6338294456232501</v>
      </c>
      <c r="EZ23" s="9">
        <v>1.5964402585479101</v>
      </c>
      <c r="FA23" s="9">
        <v>1.6012152093748899</v>
      </c>
      <c r="FB23" s="9">
        <v>1.5918449300544</v>
      </c>
      <c r="FC23" s="9">
        <v>1.60193009096556</v>
      </c>
      <c r="FD23" s="9">
        <v>1.58925849768792</v>
      </c>
      <c r="FE23" s="9">
        <v>1.603480720476</v>
      </c>
      <c r="FF23" s="9">
        <v>1.61795802803703</v>
      </c>
      <c r="FG23" s="9">
        <v>1.59215211128319</v>
      </c>
      <c r="FH23" s="9">
        <v>1.59154283693113</v>
      </c>
      <c r="FI23" s="9">
        <v>1.61410446050101</v>
      </c>
      <c r="FJ23" s="9">
        <v>1.62279639149594</v>
      </c>
      <c r="FK23" s="9">
        <v>1.6364353437702801</v>
      </c>
      <c r="FL23" s="9">
        <v>1.62226051475027</v>
      </c>
      <c r="FM23" s="9">
        <v>1.61718842934115</v>
      </c>
      <c r="FN23" s="9">
        <v>1.6067274512194401</v>
      </c>
      <c r="FO23" s="9">
        <v>1.5847764139717799</v>
      </c>
      <c r="FP23" s="9">
        <v>1.5870048073749099</v>
      </c>
      <c r="FQ23" s="9">
        <v>1.5965913508756999</v>
      </c>
      <c r="FR23" s="9">
        <v>1.60036136509268</v>
      </c>
    </row>
    <row r="24" spans="1:174" ht="14.4" x14ac:dyDescent="0.3">
      <c r="A24" s="2">
        <v>3.2647874266215902</v>
      </c>
      <c r="B24" s="2">
        <v>3.5648701433469299</v>
      </c>
      <c r="C24" s="2">
        <v>3.5312315527205902</v>
      </c>
      <c r="D24" s="2">
        <v>3.5276640826292698</v>
      </c>
      <c r="E24" s="2">
        <v>3.4787497192443402</v>
      </c>
      <c r="F24" s="2">
        <v>3.5310117333118098</v>
      </c>
      <c r="G24" s="2">
        <v>3.4670438269028998</v>
      </c>
      <c r="H24" s="2">
        <v>3.5235363954293</v>
      </c>
      <c r="I24" s="2">
        <v>3.5468665847304099</v>
      </c>
      <c r="J24" s="2">
        <v>3.5653533424203299</v>
      </c>
      <c r="K24" s="2">
        <v>3.4788126057851301</v>
      </c>
      <c r="L24" s="2">
        <v>3.54239207854362</v>
      </c>
      <c r="M24" s="2">
        <v>3.48202431644664</v>
      </c>
      <c r="N24" s="2">
        <v>3.44808486068679</v>
      </c>
      <c r="O24" s="2">
        <v>3.42091155504662</v>
      </c>
      <c r="P24" s="2">
        <v>3.43624162417618</v>
      </c>
      <c r="Q24" s="2">
        <v>3.5074379495418802</v>
      </c>
      <c r="R24" s="2">
        <v>3.42119832979022</v>
      </c>
      <c r="S24" s="2">
        <v>3.5142018295861401</v>
      </c>
      <c r="T24" s="2">
        <v>3.5372061250205902</v>
      </c>
      <c r="U24" s="2">
        <v>3.4907153899814301</v>
      </c>
      <c r="V24" s="2">
        <v>3.4616558210230002</v>
      </c>
      <c r="W24" s="2">
        <v>3.4876757584426001</v>
      </c>
      <c r="X24" s="2">
        <v>3.7159895255642001</v>
      </c>
      <c r="Y24" s="2">
        <v>3.62092779684304</v>
      </c>
      <c r="Z24" s="2">
        <v>3.59717530150848</v>
      </c>
      <c r="AA24" s="2">
        <v>3.5516744428929998</v>
      </c>
      <c r="AB24" s="2">
        <v>3.4822452572947298</v>
      </c>
      <c r="AC24" s="2">
        <v>3.63055978843142</v>
      </c>
      <c r="AD24" s="2">
        <v>3.5308377328053999</v>
      </c>
      <c r="AE24" s="2">
        <v>3.6743254872014099</v>
      </c>
      <c r="AF24" s="2">
        <v>3.6047328079402798</v>
      </c>
      <c r="AG24" s="2">
        <v>3.7095888020101699</v>
      </c>
      <c r="AH24" s="2">
        <v>3.5184985097450201</v>
      </c>
      <c r="AI24" s="2">
        <v>3.57796122067194</v>
      </c>
      <c r="AJ24" s="2">
        <v>3.3948783987939999</v>
      </c>
      <c r="AK24" s="2">
        <v>3.5008788214063502</v>
      </c>
      <c r="AL24" s="2">
        <v>3.45249071373757</v>
      </c>
      <c r="AM24" s="2">
        <v>3.4552022860321898</v>
      </c>
      <c r="AN24" s="2">
        <v>3.5091838250604201</v>
      </c>
      <c r="AO24" s="2">
        <v>3.4437333549051101</v>
      </c>
      <c r="AP24" s="2">
        <v>3.4662223158822201</v>
      </c>
      <c r="AQ24" s="2">
        <v>3.3936600303683</v>
      </c>
      <c r="AR24" s="2">
        <v>3.2847196454746901</v>
      </c>
      <c r="AS24" s="2">
        <v>3.25419024982244</v>
      </c>
      <c r="AT24" s="2">
        <v>3.2842592699823698</v>
      </c>
      <c r="AU24" s="2">
        <v>3.28394926238028</v>
      </c>
      <c r="AV24" s="2">
        <v>3.28370652719767</v>
      </c>
      <c r="AW24" s="2">
        <v>3.2836898243275301</v>
      </c>
      <c r="AX24" s="2">
        <v>3.2820804309088798</v>
      </c>
      <c r="AY24" s="2">
        <v>3.2818731293441399</v>
      </c>
      <c r="AZ24" s="2">
        <v>3.2802917707556598</v>
      </c>
      <c r="BA24" s="2">
        <v>3.2823351469922</v>
      </c>
      <c r="BB24" s="2">
        <v>3.2829925555103698</v>
      </c>
      <c r="BC24" s="2">
        <v>3.2786014537264601</v>
      </c>
      <c r="BD24" s="2">
        <v>3.27708400223064</v>
      </c>
      <c r="BE24" s="2">
        <v>3.2788655272271399</v>
      </c>
      <c r="BF24" s="2">
        <v>3.2784177185263701</v>
      </c>
      <c r="BG24" s="2">
        <v>3.27787436372757</v>
      </c>
      <c r="BH24" s="2">
        <v>3.2785540122803201</v>
      </c>
      <c r="BI24" s="2">
        <v>3.2778843747847302</v>
      </c>
      <c r="BJ24" s="2">
        <v>3.2761106190618801</v>
      </c>
      <c r="BK24" s="2">
        <v>3.2757264735924299</v>
      </c>
      <c r="BL24" s="2">
        <v>3.2759032580095999</v>
      </c>
      <c r="BM24" s="3">
        <f>SQRT(10.7279225036983)</f>
        <v>3.2753507451413966</v>
      </c>
      <c r="BN24" s="3">
        <f>SQRT(10.737494981359)</f>
        <v>3.2768117097811706</v>
      </c>
      <c r="BO24" s="2">
        <v>3.36056682107768</v>
      </c>
      <c r="BP24" s="8">
        <v>3.3618557525377701</v>
      </c>
      <c r="BQ24" s="4">
        <v>3.3604753852853499</v>
      </c>
      <c r="BR24" s="4">
        <v>3.3606159083170599</v>
      </c>
      <c r="BS24" s="4">
        <v>3.3587656086772499</v>
      </c>
      <c r="BT24" s="4">
        <v>3.35826806572013</v>
      </c>
      <c r="BU24" s="5">
        <f>1.8325855104546^2</f>
        <v>3.3583696531281468</v>
      </c>
      <c r="BV24" s="4">
        <v>3.3590208264921402</v>
      </c>
      <c r="BW24" s="5">
        <f>1.83259424469094^2</f>
        <v>3.3584016656743567</v>
      </c>
      <c r="BX24" s="4">
        <v>3.3568534829546399</v>
      </c>
      <c r="BY24" s="4">
        <v>3.3591457309945598</v>
      </c>
      <c r="BZ24" s="4">
        <v>3.3596136901519502</v>
      </c>
      <c r="CA24" s="4">
        <v>3.3590999199821301</v>
      </c>
      <c r="CB24" s="5">
        <f>1.83279514022513^2</f>
        <v>3.3591380260328534</v>
      </c>
      <c r="CC24" s="4">
        <v>3.36215439405112</v>
      </c>
      <c r="CD24" s="5">
        <f>1.83356783124965^2</f>
        <v>3.361970991793545</v>
      </c>
      <c r="CE24" s="4">
        <v>3.3613567302631302</v>
      </c>
      <c r="CF24" s="5">
        <f>1.83363464073276^2</f>
        <v>3.3622159956951578</v>
      </c>
      <c r="CG24" s="4">
        <v>3.3615283855458999</v>
      </c>
      <c r="CH24" s="4">
        <v>3.3617223326433998</v>
      </c>
      <c r="CI24" s="4">
        <v>3.3609070808194601</v>
      </c>
      <c r="CJ24" s="4">
        <v>3.2760830401387602</v>
      </c>
      <c r="CK24" s="4">
        <v>3.26492151919643</v>
      </c>
      <c r="CL24" s="4">
        <v>3.2839052268561399</v>
      </c>
      <c r="CM24" s="4">
        <v>3.2673123219336402</v>
      </c>
      <c r="CN24" s="4">
        <v>3.3010681644089499</v>
      </c>
      <c r="CO24" s="4">
        <v>3.2464144269467501</v>
      </c>
      <c r="CP24" s="4">
        <v>3.2228219499208901</v>
      </c>
      <c r="CQ24" s="4">
        <v>3.2439236534956799</v>
      </c>
      <c r="CR24" s="4">
        <v>3.4818316177452702</v>
      </c>
      <c r="CS24" s="4">
        <v>3.5521963343446901</v>
      </c>
      <c r="CT24" s="5">
        <v>3.2139481617532999</v>
      </c>
      <c r="CU24" s="4">
        <v>3.37717037566448</v>
      </c>
      <c r="CV24" s="4">
        <v>3.2917806302908601</v>
      </c>
      <c r="CW24" s="4">
        <v>3.54430179224833</v>
      </c>
      <c r="CX24" s="4">
        <v>3.2600502252194699</v>
      </c>
      <c r="CY24" s="4">
        <v>3.5893627497953999</v>
      </c>
      <c r="CZ24" s="4">
        <v>3.25782937390851</v>
      </c>
      <c r="DA24" s="4">
        <v>3.2738518200126698</v>
      </c>
      <c r="DB24" s="4">
        <v>3.2822384082765699</v>
      </c>
      <c r="DC24" s="4">
        <v>3.2319309710409398</v>
      </c>
      <c r="DD24" s="4">
        <v>3.2845169000137102</v>
      </c>
      <c r="DE24" s="4">
        <v>3.3269549972410402</v>
      </c>
      <c r="DF24" s="4">
        <v>3.71324544253204</v>
      </c>
      <c r="DG24" s="4">
        <v>3.3605946433698199</v>
      </c>
      <c r="DH24" s="4">
        <v>3.35281408762518</v>
      </c>
      <c r="DI24" s="4">
        <v>3.36938461269783</v>
      </c>
      <c r="DJ24" s="4">
        <v>3.32350252967343</v>
      </c>
      <c r="DK24" s="4">
        <v>3.3450872131877398</v>
      </c>
      <c r="DL24" s="4">
        <v>3.3950953115589999</v>
      </c>
      <c r="DM24" s="4">
        <v>3.3125754288654798</v>
      </c>
      <c r="DN24" s="4">
        <v>3.3487508964633999</v>
      </c>
      <c r="DO24" s="4">
        <v>3.3062951158826399</v>
      </c>
      <c r="DP24" s="4">
        <v>3.33100394954625</v>
      </c>
      <c r="DQ24" s="4">
        <v>3.2917806302908601</v>
      </c>
      <c r="DR24" s="4">
        <v>3.3432725266250598</v>
      </c>
      <c r="DS24" s="4">
        <v>3.3667991341433101</v>
      </c>
      <c r="DT24" s="4">
        <v>3.3681319978824602</v>
      </c>
      <c r="DU24" s="4">
        <v>3.31961937380995</v>
      </c>
      <c r="DV24" s="4">
        <v>3.3648379846993102</v>
      </c>
      <c r="DW24" s="4">
        <v>3.3640493787882799</v>
      </c>
      <c r="DX24" s="4">
        <v>3.37523446898396</v>
      </c>
      <c r="DY24" s="4">
        <v>3.3518360615140499</v>
      </c>
      <c r="DZ24" s="4">
        <v>3.35280027254877</v>
      </c>
      <c r="EA24" s="4">
        <v>3.31783874046031</v>
      </c>
      <c r="EB24" s="4">
        <v>3.2481320675990801</v>
      </c>
      <c r="EC24" s="4">
        <v>3.2864756704842</v>
      </c>
      <c r="ED24" s="4">
        <v>3.27909333481522</v>
      </c>
      <c r="EE24" s="4">
        <v>3.2909392219022999</v>
      </c>
      <c r="EF24" s="4">
        <v>3.2638910384431501</v>
      </c>
      <c r="EG24" s="4">
        <v>3.2419983808936501</v>
      </c>
      <c r="EH24" s="4">
        <v>3.3091093944077801</v>
      </c>
      <c r="EI24" s="4">
        <v>3.3621751975980199</v>
      </c>
      <c r="EJ24" s="4">
        <v>3.2718362539314199</v>
      </c>
      <c r="EK24" s="4">
        <v>3.33423155004049</v>
      </c>
      <c r="EL24" s="4">
        <v>3.27015778617693</v>
      </c>
      <c r="EM24" s="4">
        <v>3.3469242175389602</v>
      </c>
      <c r="EN24" s="4">
        <v>3.2540246653473202</v>
      </c>
      <c r="EO24" s="4">
        <v>3.3187178380979598</v>
      </c>
      <c r="EP24" s="4">
        <v>3.4172458927784799</v>
      </c>
      <c r="EQ24" s="4">
        <v>3.3586651448507001</v>
      </c>
      <c r="ER24" s="4">
        <v>3.4051247230275101</v>
      </c>
      <c r="ES24" s="4">
        <v>3.3317382886229399</v>
      </c>
      <c r="ET24" s="4">
        <v>3.3238953080971698</v>
      </c>
      <c r="EU24" s="4">
        <v>3.2976131683711301</v>
      </c>
      <c r="EV24" s="4">
        <v>3.31903229127985</v>
      </c>
      <c r="EW24" s="4">
        <v>3.2308347807367501</v>
      </c>
      <c r="EX24" s="4">
        <v>3.3794148450799</v>
      </c>
      <c r="EY24" s="9">
        <v>3.3319076122204501</v>
      </c>
      <c r="EZ24" s="9">
        <v>3.31891081881481</v>
      </c>
      <c r="FA24" s="9">
        <v>3.3364871269742902</v>
      </c>
      <c r="FB24" s="9">
        <v>3.3292786536786201</v>
      </c>
      <c r="FC24" s="9">
        <v>3.3341679367469799</v>
      </c>
      <c r="FD24" s="9">
        <v>3.3551127834740999</v>
      </c>
      <c r="FE24" s="9">
        <v>3.3448821321056501</v>
      </c>
      <c r="FF24" s="9">
        <v>3.3605681333768098</v>
      </c>
      <c r="FG24" s="9">
        <v>3.3944356128284801</v>
      </c>
      <c r="FH24" s="9">
        <v>3.4603463434025001</v>
      </c>
      <c r="FI24" s="9">
        <v>3.42596445175238</v>
      </c>
      <c r="FJ24" s="9">
        <v>3.43906779776461</v>
      </c>
      <c r="FK24" s="9">
        <v>3.4375000528819899</v>
      </c>
      <c r="FL24" s="9">
        <v>3.4498309840372499</v>
      </c>
      <c r="FM24" s="9">
        <v>3.4289839466329601</v>
      </c>
      <c r="FN24" s="9">
        <v>3.4995379493996799</v>
      </c>
      <c r="FO24" s="9">
        <v>3.5245055973858399</v>
      </c>
      <c r="FP24" s="9">
        <v>3.5106043951700299</v>
      </c>
      <c r="FQ24" s="9">
        <v>3.4929420253513701</v>
      </c>
      <c r="FR24" s="9">
        <v>3.4929998549694798</v>
      </c>
    </row>
    <row r="25" spans="1:174" ht="14.4" x14ac:dyDescent="0.3">
      <c r="A25" s="2">
        <v>4.7996546685885804</v>
      </c>
      <c r="B25" s="2">
        <v>5.1799302740893403</v>
      </c>
      <c r="C25" s="2">
        <v>5.2290226894984997</v>
      </c>
      <c r="D25" s="2">
        <v>5.2562687611050096</v>
      </c>
      <c r="E25" s="2">
        <v>5.1340838481269602</v>
      </c>
      <c r="F25" s="2">
        <v>5.2145672269439904</v>
      </c>
      <c r="G25" s="2">
        <v>5.2277206243222603</v>
      </c>
      <c r="H25" s="2">
        <v>5.0558548377136301</v>
      </c>
      <c r="I25" s="2">
        <v>5.2196836053263098</v>
      </c>
      <c r="J25" s="2">
        <v>5.2111240932774399</v>
      </c>
      <c r="K25" s="2">
        <v>5.2108498575510298</v>
      </c>
      <c r="L25" s="2">
        <v>5.2797668910478004</v>
      </c>
      <c r="M25" s="2">
        <v>5.15868503052761</v>
      </c>
      <c r="N25" s="2">
        <v>5.3711346536412901</v>
      </c>
      <c r="O25" s="2">
        <v>5.2760308742589404</v>
      </c>
      <c r="P25" s="2">
        <v>5.2924341432151598</v>
      </c>
      <c r="Q25" s="2">
        <v>5.1962417035874404</v>
      </c>
      <c r="R25" s="2">
        <v>5.2198294080087004</v>
      </c>
      <c r="S25" s="2">
        <v>5.2152195860605097</v>
      </c>
      <c r="T25" s="2">
        <v>5.2235076388440298</v>
      </c>
      <c r="U25" s="2">
        <v>5.2334053314429196</v>
      </c>
      <c r="V25" s="2">
        <v>5.0533143604297504</v>
      </c>
      <c r="W25" s="2">
        <v>5.30039002939208</v>
      </c>
      <c r="X25" s="2">
        <v>5.6000270530992102</v>
      </c>
      <c r="Y25" s="2">
        <v>5.2194026616214897</v>
      </c>
      <c r="Z25" s="2">
        <v>5.3100468348718399</v>
      </c>
      <c r="AA25" s="2">
        <v>5.3570466558903496</v>
      </c>
      <c r="AB25" s="2">
        <v>5.2383657910948997</v>
      </c>
      <c r="AC25" s="2">
        <v>5.2582172914512499</v>
      </c>
      <c r="AD25" s="2">
        <v>5.3085163570099798</v>
      </c>
      <c r="AE25" s="2">
        <v>5.3305680131050197</v>
      </c>
      <c r="AF25" s="2">
        <v>5.3687569761965399</v>
      </c>
      <c r="AG25" s="2">
        <v>5.3334526295348796</v>
      </c>
      <c r="AH25" s="2">
        <v>5.2916921847167799</v>
      </c>
      <c r="AI25" s="2">
        <v>5.3083493637526802</v>
      </c>
      <c r="AJ25" s="2">
        <v>5.2763003619706801</v>
      </c>
      <c r="AK25" s="2">
        <v>5.3506360197701399</v>
      </c>
      <c r="AL25" s="2">
        <v>5.3382506761447104</v>
      </c>
      <c r="AM25" s="2">
        <v>5.2432321568743001</v>
      </c>
      <c r="AN25" s="2">
        <v>5.3155534039994299</v>
      </c>
      <c r="AO25" s="2">
        <v>5.3405237585968104</v>
      </c>
      <c r="AP25" s="2">
        <v>5.3390310702651496</v>
      </c>
      <c r="AQ25" s="2">
        <v>5.2801166868035097</v>
      </c>
      <c r="AR25" s="2">
        <v>4.8421399781849201</v>
      </c>
      <c r="AS25" s="2">
        <v>4.7804292968672399</v>
      </c>
      <c r="AT25" s="2">
        <v>4.8415152179306498</v>
      </c>
      <c r="AU25" s="2">
        <v>4.8406338599841403</v>
      </c>
      <c r="AV25" s="2">
        <v>4.8400730622500197</v>
      </c>
      <c r="AW25" s="2">
        <v>4.8380154631424697</v>
      </c>
      <c r="AX25" s="2">
        <v>4.8357506005768203</v>
      </c>
      <c r="AY25" s="2">
        <v>4.8329800898902997</v>
      </c>
      <c r="AZ25" s="2">
        <v>4.8325437942423699</v>
      </c>
      <c r="BA25" s="2">
        <v>4.8334069328689697</v>
      </c>
      <c r="BB25" s="2">
        <v>4.8368034030875604</v>
      </c>
      <c r="BC25" s="2">
        <v>4.8318864168868103</v>
      </c>
      <c r="BD25" s="2">
        <v>4.8308806924354997</v>
      </c>
      <c r="BE25" s="2">
        <v>4.8361228589886798</v>
      </c>
      <c r="BF25" s="2">
        <v>4.8345194782196499</v>
      </c>
      <c r="BG25" s="2">
        <v>4.8300580596193399</v>
      </c>
      <c r="BH25" s="2">
        <v>4.8325182647884404</v>
      </c>
      <c r="BI25" s="2">
        <v>4.8305110355451504</v>
      </c>
      <c r="BJ25" s="2">
        <v>4.8281932339655702</v>
      </c>
      <c r="BK25" s="2">
        <v>4.8276308748946404</v>
      </c>
      <c r="BL25" s="2">
        <v>4.82745860184923</v>
      </c>
      <c r="BM25" s="3">
        <f>SQRT(23.3069987814511)</f>
        <v>4.8277322607463535</v>
      </c>
      <c r="BN25" s="3">
        <f>SQRT(23.3166731295915)</f>
        <v>4.8287341125383474</v>
      </c>
      <c r="BO25" s="2">
        <v>5.0142753187766003</v>
      </c>
      <c r="BP25" s="8">
        <v>5.0162174201826497</v>
      </c>
      <c r="BQ25" s="4">
        <v>5.0136249990724497</v>
      </c>
      <c r="BR25" s="4">
        <v>5.0129068467874296</v>
      </c>
      <c r="BS25" s="4">
        <v>5.0103234643789598</v>
      </c>
      <c r="BT25" s="4">
        <v>5.0105144286908398</v>
      </c>
      <c r="BU25" s="5">
        <f>2.23858410111048^2</f>
        <v>5.0112587777446151</v>
      </c>
      <c r="BV25" s="4">
        <v>5.0125377272479996</v>
      </c>
      <c r="BW25" s="5">
        <f>2.23854353119683^2</f>
        <v>5.0110771410631729</v>
      </c>
      <c r="BX25" s="4">
        <v>5.0088509059921202</v>
      </c>
      <c r="BY25" s="4">
        <v>5.0128939165239998</v>
      </c>
      <c r="BZ25" s="4">
        <v>5.0126144377755297</v>
      </c>
      <c r="CA25" s="4">
        <v>5.0134777826374997</v>
      </c>
      <c r="CB25" s="5">
        <f>2.23892288389623^2</f>
        <v>5.0127756800342116</v>
      </c>
      <c r="CC25" s="4">
        <v>5.01477204736993</v>
      </c>
      <c r="CD25" s="5">
        <f>2.23958210684714^2</f>
        <v>5.0157280133098743</v>
      </c>
      <c r="CE25" s="4">
        <v>5.0148125529961503</v>
      </c>
      <c r="CF25" s="5">
        <f>2.23917991931479^2</f>
        <v>5.0139267110625898</v>
      </c>
      <c r="CG25" s="4">
        <v>5.0128925353560296</v>
      </c>
      <c r="CH25" s="4">
        <v>5.0157886161676197</v>
      </c>
      <c r="CI25" s="4">
        <v>5.0145195946315999</v>
      </c>
      <c r="CJ25" s="4">
        <v>4.8462629460358597</v>
      </c>
      <c r="CK25" s="4">
        <v>4.7990208454728904</v>
      </c>
      <c r="CL25" s="4">
        <v>4.9146804233251098</v>
      </c>
      <c r="CM25" s="4">
        <v>5.3987177177726897</v>
      </c>
      <c r="CN25" s="4">
        <v>5.5811750623902698</v>
      </c>
      <c r="CO25" s="4">
        <v>4.9716669333317496</v>
      </c>
      <c r="CP25" s="4">
        <v>4.9091409519503397</v>
      </c>
      <c r="CQ25" s="4">
        <v>4.9195426539957996</v>
      </c>
      <c r="CR25" s="4">
        <v>4.7540596617417599</v>
      </c>
      <c r="CS25" s="4">
        <v>4.7941790092992402</v>
      </c>
      <c r="CT25" s="4">
        <v>4.7250113167241699</v>
      </c>
      <c r="CU25" s="4">
        <v>5.2222288742725702</v>
      </c>
      <c r="CV25" s="4">
        <v>4.8258920484312702</v>
      </c>
      <c r="CW25" s="4">
        <v>5.7070779623496097</v>
      </c>
      <c r="CX25" s="5">
        <v>4.7031042562127503</v>
      </c>
      <c r="CY25" s="4">
        <v>5.6468717592284596</v>
      </c>
      <c r="CZ25" s="4">
        <v>4.9998780467395703</v>
      </c>
      <c r="DA25" s="4">
        <v>4.8672603322520596</v>
      </c>
      <c r="DB25" s="4">
        <v>5.0466691467653799</v>
      </c>
      <c r="DC25" s="4">
        <v>4.9647324856138404</v>
      </c>
      <c r="DD25" s="4">
        <v>5.0899851428859701</v>
      </c>
      <c r="DE25" s="4">
        <v>5.7312068706189701</v>
      </c>
      <c r="DF25" s="4">
        <v>5.55478560429456</v>
      </c>
      <c r="DG25" s="4">
        <v>5.0642081722957899</v>
      </c>
      <c r="DH25" s="4">
        <v>5.05237654835447</v>
      </c>
      <c r="DI25" s="4">
        <v>5.1272964963417902</v>
      </c>
      <c r="DJ25" s="4">
        <v>5.0204622657711804</v>
      </c>
      <c r="DK25" s="4">
        <v>5.0094942731328302</v>
      </c>
      <c r="DL25" s="4">
        <v>5.0827823697856003</v>
      </c>
      <c r="DM25" s="4">
        <v>4.9504238468868902</v>
      </c>
      <c r="DN25" s="4">
        <v>5.0444483065582801</v>
      </c>
      <c r="DO25" s="4">
        <v>4.9911800817022902</v>
      </c>
      <c r="DP25" s="4">
        <v>4.9847159057314503</v>
      </c>
      <c r="DQ25" s="4">
        <v>4.8258920484312702</v>
      </c>
      <c r="DR25" s="4">
        <v>5.0190282716315098</v>
      </c>
      <c r="DS25" s="4">
        <v>5.0461724224511597</v>
      </c>
      <c r="DT25" s="4">
        <v>5.0257512491649701</v>
      </c>
      <c r="DU25" s="4">
        <v>5.0082167018559396</v>
      </c>
      <c r="DV25" s="4">
        <v>5.02293128699647</v>
      </c>
      <c r="DW25" s="4">
        <v>5.0625795567207303</v>
      </c>
      <c r="DX25" s="4">
        <v>5.0654085395154</v>
      </c>
      <c r="DY25" s="4">
        <v>5.0615863276351902</v>
      </c>
      <c r="DZ25" s="4">
        <v>5.0542968645869504</v>
      </c>
      <c r="EA25" s="4">
        <v>5.01458810118723</v>
      </c>
      <c r="EB25" s="4">
        <v>4.7701808920755804</v>
      </c>
      <c r="EC25" s="4">
        <v>4.89322848175199</v>
      </c>
      <c r="ED25" s="4">
        <v>4.9150916526326203</v>
      </c>
      <c r="EE25" s="4">
        <v>5.0252374915535896</v>
      </c>
      <c r="EF25" s="4">
        <v>5.0102172126489704</v>
      </c>
      <c r="EG25" s="4">
        <v>4.8508358144969996</v>
      </c>
      <c r="EH25" s="4">
        <v>5.1739533669430404</v>
      </c>
      <c r="EI25" s="4">
        <v>5.0795397375449296</v>
      </c>
      <c r="EJ25" s="4">
        <v>4.9909513793185196</v>
      </c>
      <c r="EK25" s="4">
        <v>5.1266753570571399</v>
      </c>
      <c r="EL25" s="4">
        <v>4.8604749152794504</v>
      </c>
      <c r="EM25" s="4">
        <v>4.9641043453469704</v>
      </c>
      <c r="EN25" s="4">
        <v>4.8901019085702702</v>
      </c>
      <c r="EO25" s="4">
        <v>4.9824595892294496</v>
      </c>
      <c r="EP25" s="4">
        <v>5.1805791303342001</v>
      </c>
      <c r="EQ25" s="4">
        <v>4.9397776864260399</v>
      </c>
      <c r="ER25" s="4">
        <v>4.9877435151648202</v>
      </c>
      <c r="ES25" s="4">
        <v>4.9871720842521396</v>
      </c>
      <c r="ET25" s="4">
        <v>4.9019953282086597</v>
      </c>
      <c r="EU25" s="4">
        <v>4.81764500876415</v>
      </c>
      <c r="EV25" s="4">
        <v>4.9725366434617397</v>
      </c>
      <c r="EW25" s="4">
        <v>4.7373516096557298</v>
      </c>
      <c r="EX25" s="4">
        <v>5.0167979515468302</v>
      </c>
      <c r="EY25" s="9">
        <v>5.5940538587989499</v>
      </c>
      <c r="EZ25" s="9">
        <v>5.40153783729526</v>
      </c>
      <c r="FA25" s="9">
        <v>5.4656011736885999</v>
      </c>
      <c r="FB25" s="9">
        <v>5.4285228984447604</v>
      </c>
      <c r="FC25" s="9">
        <v>5.3865069661979801</v>
      </c>
      <c r="FD25" s="9">
        <v>5.4618065637278699</v>
      </c>
      <c r="FE25" s="9">
        <v>5.5200780693348896</v>
      </c>
      <c r="FF25" s="9">
        <v>5.4423988632018299</v>
      </c>
      <c r="FG25" s="9">
        <v>5.5582729732471199</v>
      </c>
      <c r="FH25" s="9">
        <v>5.6610383944011398</v>
      </c>
      <c r="FI25" s="9">
        <v>5.4941357871949998</v>
      </c>
      <c r="FJ25" s="9">
        <v>5.5588863268430098</v>
      </c>
      <c r="FK25" s="9">
        <v>5.56683214694183</v>
      </c>
      <c r="FL25" s="9">
        <v>5.5068080495571898</v>
      </c>
      <c r="FM25" s="9">
        <v>5.4900343242006198</v>
      </c>
      <c r="FN25" s="9">
        <v>5.5973845884736697</v>
      </c>
      <c r="FO25" s="9">
        <v>5.6446619174133996</v>
      </c>
      <c r="FP25" s="9">
        <v>5.6582788460691997</v>
      </c>
      <c r="FQ25" s="9">
        <v>5.6912903510778703</v>
      </c>
      <c r="FR25" s="9">
        <v>5.6783833898648197</v>
      </c>
    </row>
    <row r="26" spans="1:174" ht="14.4" x14ac:dyDescent="0.3">
      <c r="A26" s="2">
        <v>6.3788767090679599</v>
      </c>
      <c r="B26" s="2">
        <v>7.0452310412701697</v>
      </c>
      <c r="C26" s="2">
        <v>7.0047341075770397</v>
      </c>
      <c r="D26" s="2">
        <v>6.9622275658708297</v>
      </c>
      <c r="E26" s="2">
        <v>6.9364067736755004</v>
      </c>
      <c r="F26" s="2">
        <v>6.93124954141435</v>
      </c>
      <c r="G26" s="2">
        <v>7.0727671209324496</v>
      </c>
      <c r="H26" s="2">
        <v>7.00429852658222</v>
      </c>
      <c r="I26" s="2">
        <v>6.99960463720919</v>
      </c>
      <c r="J26" s="2">
        <v>7.0358812573589802</v>
      </c>
      <c r="K26" s="2">
        <v>7.2113354767201496</v>
      </c>
      <c r="L26" s="2">
        <v>7.0736425236388802</v>
      </c>
      <c r="M26" s="2">
        <v>7.0344497114944797</v>
      </c>
      <c r="N26" s="2">
        <v>7.2282598852392104</v>
      </c>
      <c r="O26" s="2">
        <v>7.3906567734578097</v>
      </c>
      <c r="P26" s="2">
        <v>7.0676673718198897</v>
      </c>
      <c r="Q26" s="2">
        <v>7.1547838999956701</v>
      </c>
      <c r="R26" s="2">
        <v>7.14627904673043</v>
      </c>
      <c r="S26" s="2">
        <v>6.9943429541157398</v>
      </c>
      <c r="T26" s="2">
        <v>7.0627762047550897</v>
      </c>
      <c r="U26" s="2">
        <v>7.0205260220677204</v>
      </c>
      <c r="V26" s="2">
        <v>6.90412291046154</v>
      </c>
      <c r="W26" s="2">
        <v>7.4621157408192103</v>
      </c>
      <c r="X26" s="2">
        <v>7.3496747499533299</v>
      </c>
      <c r="Y26" s="2">
        <v>7.0854153897207199</v>
      </c>
      <c r="Z26" s="2">
        <v>7.0592301398408202</v>
      </c>
      <c r="AA26" s="2">
        <v>7.1425697948265299</v>
      </c>
      <c r="AB26" s="2">
        <v>7.2181957736530604</v>
      </c>
      <c r="AC26" s="2">
        <v>7.12568416869071</v>
      </c>
      <c r="AD26" s="2">
        <v>7.2526401950150596</v>
      </c>
      <c r="AE26" s="2">
        <v>7.0619017009229301</v>
      </c>
      <c r="AF26" s="2">
        <v>7.2133638467247296</v>
      </c>
      <c r="AG26" s="2">
        <v>7.2195951417903901</v>
      </c>
      <c r="AH26" s="2">
        <v>7.3488248681169699</v>
      </c>
      <c r="AI26" s="2">
        <v>7.4595657639510202</v>
      </c>
      <c r="AJ26" s="2">
        <v>7.3801365365213698</v>
      </c>
      <c r="AK26" s="2">
        <v>7.2752183923418796</v>
      </c>
      <c r="AL26" s="2">
        <v>7.2884750473543303</v>
      </c>
      <c r="AM26" s="2">
        <v>7.23850557785787</v>
      </c>
      <c r="AN26" s="2">
        <v>7.2078492165624697</v>
      </c>
      <c r="AO26" s="2">
        <v>7.2801962445301198</v>
      </c>
      <c r="AP26" s="2">
        <v>7.2600299063345899</v>
      </c>
      <c r="AQ26" s="2">
        <v>7.1768931746987699</v>
      </c>
      <c r="AR26" s="2">
        <v>6.4409837072604503</v>
      </c>
      <c r="AS26" s="2">
        <v>6.3542280049619304</v>
      </c>
      <c r="AT26" s="2">
        <v>6.4404534513427896</v>
      </c>
      <c r="AU26" s="2">
        <v>6.4390225199122098</v>
      </c>
      <c r="AV26" s="2">
        <v>6.4385929958320496</v>
      </c>
      <c r="AW26" s="2">
        <v>6.4496411795009498</v>
      </c>
      <c r="AX26" s="2">
        <v>6.44148264360319</v>
      </c>
      <c r="AY26" s="2">
        <v>6.4372105826659496</v>
      </c>
      <c r="AZ26" s="2">
        <v>6.4419610575531996</v>
      </c>
      <c r="BA26" s="2">
        <v>6.4417806975392597</v>
      </c>
      <c r="BB26" s="2">
        <v>6.44317930794349</v>
      </c>
      <c r="BC26" s="2">
        <v>6.4407083880831699</v>
      </c>
      <c r="BD26" s="2">
        <v>6.4403000101080004</v>
      </c>
      <c r="BE26" s="2">
        <v>6.4456660659711904</v>
      </c>
      <c r="BF26" s="2">
        <v>6.4448353793082997</v>
      </c>
      <c r="BG26" s="2">
        <v>6.4425940081502597</v>
      </c>
      <c r="BH26" s="2">
        <v>6.4360160286249499</v>
      </c>
      <c r="BI26" s="2">
        <v>6.4348551602174497</v>
      </c>
      <c r="BJ26" s="2">
        <v>6.4325100631352203</v>
      </c>
      <c r="BK26" s="2">
        <v>6.4343006406277397</v>
      </c>
      <c r="BL26" s="2">
        <v>6.4353280523214096</v>
      </c>
      <c r="BM26" s="3">
        <f>SQRT(41.4628325798653)</f>
        <v>6.4391639659093398</v>
      </c>
      <c r="BN26" s="3">
        <f>SQRT(41.482219494754)</f>
        <v>6.4406691806639156</v>
      </c>
      <c r="BO26" s="2">
        <v>6.5998620439193703</v>
      </c>
      <c r="BP26" s="8">
        <v>6.6023514657518598</v>
      </c>
      <c r="BQ26" s="4">
        <v>6.5995158416324697</v>
      </c>
      <c r="BR26" s="4">
        <v>6.5992418150778196</v>
      </c>
      <c r="BS26" s="4">
        <v>6.5977705503037303</v>
      </c>
      <c r="BT26" s="4">
        <v>6.59761651039579</v>
      </c>
      <c r="BU26" s="5">
        <f>2.56887627874707^2</f>
        <v>6.5991253355093935</v>
      </c>
      <c r="BV26" s="4">
        <v>6.60002272491234</v>
      </c>
      <c r="BW26" s="5">
        <f>2.569336522758^2</f>
        <v>6.6014901671781701</v>
      </c>
      <c r="BX26" s="4">
        <v>6.6013116677198402</v>
      </c>
      <c r="BY26" s="4">
        <v>6.5997659280260397</v>
      </c>
      <c r="BZ26" s="4">
        <v>6.5985467937998097</v>
      </c>
      <c r="CA26" s="4">
        <v>6.5991283936170904</v>
      </c>
      <c r="CB26" s="5">
        <f>2.56873197563775^2</f>
        <v>6.5983839626638172</v>
      </c>
      <c r="CC26" s="4">
        <v>6.5995033665950702</v>
      </c>
      <c r="CD26" s="5">
        <f>2.56921803230532^2</f>
        <v>6.6008812975228199</v>
      </c>
      <c r="CE26" s="4">
        <v>6.59909088143106</v>
      </c>
      <c r="CF26" s="5">
        <f>2.56841992235076^2</f>
        <v>6.5967808975282853</v>
      </c>
      <c r="CG26" s="4">
        <v>6.59794283652462</v>
      </c>
      <c r="CH26" s="4">
        <v>6.5995017344967497</v>
      </c>
      <c r="CI26" s="4">
        <v>6.5985359227309104</v>
      </c>
      <c r="CJ26" s="4">
        <v>6.4699592533727701</v>
      </c>
      <c r="CK26" s="5">
        <v>6.3259963078883903</v>
      </c>
      <c r="CL26" s="4">
        <v>6.5329923288422904</v>
      </c>
      <c r="CM26" s="4">
        <v>7.4118349671769499</v>
      </c>
      <c r="CN26" s="4">
        <v>7.4992825904015303</v>
      </c>
      <c r="CO26" s="4">
        <v>6.4258266977846299</v>
      </c>
      <c r="CP26" s="4">
        <v>6.4265192980620798</v>
      </c>
      <c r="CQ26" s="4">
        <v>6.6267487231034501</v>
      </c>
      <c r="CR26" s="4">
        <v>6.8688055040089999</v>
      </c>
      <c r="CS26" s="4">
        <v>7.2572291652354597</v>
      </c>
      <c r="CT26" s="4">
        <v>6.3476123392291601</v>
      </c>
      <c r="CU26" s="4">
        <v>7.5354895432574098</v>
      </c>
      <c r="CV26" s="4">
        <v>6.8061481347207504</v>
      </c>
      <c r="CW26" s="4">
        <v>7.4495711549154002</v>
      </c>
      <c r="CX26" s="4">
        <v>6.8190626467661302</v>
      </c>
      <c r="CY26" s="4">
        <v>7.0516246176619699</v>
      </c>
      <c r="CZ26" s="4">
        <v>7.4799144572407696</v>
      </c>
      <c r="DA26" s="4">
        <v>8.4693048690551098</v>
      </c>
      <c r="DB26" s="4">
        <v>7.3139372785462804</v>
      </c>
      <c r="DC26" s="4">
        <v>8.4715584838584306</v>
      </c>
      <c r="DD26" s="4">
        <v>7.7893184031889797</v>
      </c>
      <c r="DE26" s="4">
        <v>8.4056099623154807</v>
      </c>
      <c r="DF26" s="4">
        <v>6.9429892969807296</v>
      </c>
      <c r="DG26" s="4">
        <v>6.7207628062797804</v>
      </c>
      <c r="DH26" s="4">
        <v>6.6805358100773304</v>
      </c>
      <c r="DI26" s="4">
        <v>6.7403347501127397</v>
      </c>
      <c r="DJ26" s="4">
        <v>6.6581150277709797</v>
      </c>
      <c r="DK26" s="4">
        <v>6.6136198709444596</v>
      </c>
      <c r="DL26" s="4">
        <v>6.7857134604765204</v>
      </c>
      <c r="DM26" s="4">
        <v>6.6454520418594303</v>
      </c>
      <c r="DN26" s="4">
        <v>6.6568398580221801</v>
      </c>
      <c r="DO26" s="4">
        <v>6.6607212483508098</v>
      </c>
      <c r="DP26" s="4">
        <v>6.6056777548861598</v>
      </c>
      <c r="DQ26" s="4">
        <v>6.8061481347207504</v>
      </c>
      <c r="DR26" s="4">
        <v>6.6196692581808598</v>
      </c>
      <c r="DS26" s="4">
        <v>6.7045021118243797</v>
      </c>
      <c r="DT26" s="4">
        <v>6.6530727131802196</v>
      </c>
      <c r="DU26" s="4">
        <v>6.6683290070830399</v>
      </c>
      <c r="DV26" s="4">
        <v>6.6278150054487002</v>
      </c>
      <c r="DW26" s="4">
        <v>6.7123062020506596</v>
      </c>
      <c r="DX26" s="4">
        <v>6.6831043753273196</v>
      </c>
      <c r="DY26" s="4">
        <v>6.6492756357175802</v>
      </c>
      <c r="DZ26" s="4">
        <v>6.6793190450535098</v>
      </c>
      <c r="EA26" s="4">
        <v>6.6893992135762597</v>
      </c>
      <c r="EB26" s="4">
        <v>6.3672771350817099</v>
      </c>
      <c r="EC26" s="4">
        <v>6.5579658186771503</v>
      </c>
      <c r="ED26" s="4">
        <v>6.6440504674156999</v>
      </c>
      <c r="EE26" s="4">
        <v>6.85470148216955</v>
      </c>
      <c r="EF26" s="4">
        <v>6.9076078334298501</v>
      </c>
      <c r="EG26" s="4">
        <v>6.7349603711109003</v>
      </c>
      <c r="EH26" s="4">
        <v>7.1903990540896103</v>
      </c>
      <c r="EI26" s="4">
        <v>6.8860047011195302</v>
      </c>
      <c r="EJ26" s="4">
        <v>6.9011856385638604</v>
      </c>
      <c r="EK26" s="4">
        <v>6.9842030131845902</v>
      </c>
      <c r="EL26" s="4">
        <v>6.6878798121399097</v>
      </c>
      <c r="EM26" s="4">
        <v>6.9113003234545998</v>
      </c>
      <c r="EN26" s="4">
        <v>6.9010793258954504</v>
      </c>
      <c r="EO26" s="4">
        <v>6.9957098417861499</v>
      </c>
      <c r="EP26" s="4">
        <v>7.0261815359148301</v>
      </c>
      <c r="EQ26" s="4">
        <v>6.8224611425474997</v>
      </c>
      <c r="ER26" s="4">
        <v>6.8942791871827698</v>
      </c>
      <c r="ES26" s="4">
        <v>6.7975721149352299</v>
      </c>
      <c r="ET26" s="4">
        <v>6.8629923344203103</v>
      </c>
      <c r="EU26" s="4">
        <v>6.7000024754314298</v>
      </c>
      <c r="EV26" s="4">
        <v>6.8088329274464101</v>
      </c>
      <c r="EW26" s="4">
        <v>6.5849537335235704</v>
      </c>
      <c r="EX26" s="4">
        <v>6.7370979387886898</v>
      </c>
      <c r="EY26" s="9">
        <v>7.8295592134900502</v>
      </c>
      <c r="EZ26" s="9">
        <v>7.4939849396948297</v>
      </c>
      <c r="FA26" s="9">
        <v>7.6066089134455703</v>
      </c>
      <c r="FB26" s="9">
        <v>7.5388014880869703</v>
      </c>
      <c r="FC26" s="9">
        <v>7.5262303835033997</v>
      </c>
      <c r="FD26" s="9">
        <v>7.7853428156619797</v>
      </c>
      <c r="FE26" s="9">
        <v>7.8624948855122696</v>
      </c>
      <c r="FF26" s="9">
        <v>7.8781872708599501</v>
      </c>
      <c r="FG26" s="9">
        <v>7.9589763229578798</v>
      </c>
      <c r="FH26" s="9">
        <v>8.3210743680494605</v>
      </c>
      <c r="FI26" s="9">
        <v>8.06673973111584</v>
      </c>
      <c r="FJ26" s="9">
        <v>8.2167037596680199</v>
      </c>
      <c r="FK26" s="9">
        <v>8.2671639595155</v>
      </c>
      <c r="FL26" s="9">
        <v>8.2238504905574299</v>
      </c>
      <c r="FM26" s="9">
        <v>8.2233915519820204</v>
      </c>
      <c r="FN26" s="9">
        <v>8.3999245586457292</v>
      </c>
      <c r="FO26" s="9">
        <v>8.5662885852405601</v>
      </c>
      <c r="FP26" s="9">
        <v>8.5300248564003098</v>
      </c>
      <c r="FQ26" s="9">
        <v>8.4364881402196694</v>
      </c>
      <c r="FR26" s="9">
        <v>8.5485983464833399</v>
      </c>
    </row>
    <row r="27" spans="1:174" ht="14.4" x14ac:dyDescent="0.3">
      <c r="A27" s="2">
        <v>1.6155596315526399</v>
      </c>
      <c r="B27" s="2">
        <v>1.6797405092732201</v>
      </c>
      <c r="C27" s="2">
        <v>1.6912281821787201</v>
      </c>
      <c r="D27" s="2">
        <v>1.7084981812409901</v>
      </c>
      <c r="E27" s="2">
        <v>1.6828089193006299</v>
      </c>
      <c r="F27" s="2">
        <v>1.709797873124</v>
      </c>
      <c r="G27" s="2">
        <v>1.71400274651865</v>
      </c>
      <c r="H27" s="2">
        <v>1.6971928019327001</v>
      </c>
      <c r="I27" s="2">
        <v>1.6955012927089099</v>
      </c>
      <c r="J27" s="2">
        <v>1.70265349824821</v>
      </c>
      <c r="K27" s="2">
        <v>1.7284577438641</v>
      </c>
      <c r="L27" s="2">
        <v>1.68226161475778</v>
      </c>
      <c r="M27" s="2">
        <v>1.70085081261052</v>
      </c>
      <c r="N27" s="2">
        <v>1.6775291397365399</v>
      </c>
      <c r="O27" s="2">
        <v>1.66791145271179</v>
      </c>
      <c r="P27" s="2">
        <v>1.6832481627409701</v>
      </c>
      <c r="Q27" s="2">
        <v>1.68191554156469</v>
      </c>
      <c r="R27" s="2">
        <v>1.6764301009267</v>
      </c>
      <c r="S27" s="2">
        <v>1.6682670114484801</v>
      </c>
      <c r="T27" s="2">
        <v>1.67737414539492</v>
      </c>
      <c r="U27" s="2">
        <v>1.6879753399920401</v>
      </c>
      <c r="V27" s="2">
        <v>1.6704653970083001</v>
      </c>
      <c r="W27" s="2">
        <v>1.7041854947809301</v>
      </c>
      <c r="X27" s="2">
        <v>1.69166909992548</v>
      </c>
      <c r="Y27" s="2">
        <v>1.72019197576357</v>
      </c>
      <c r="Z27" s="2">
        <v>1.7398722032464</v>
      </c>
      <c r="AA27" s="2">
        <v>1.73009747905041</v>
      </c>
      <c r="AB27" s="2">
        <v>1.72891695617218</v>
      </c>
      <c r="AC27" s="2">
        <v>1.73190441511503</v>
      </c>
      <c r="AD27" s="2">
        <v>1.73217873927705</v>
      </c>
      <c r="AE27" s="2">
        <v>1.7292864331321101</v>
      </c>
      <c r="AF27" s="2">
        <v>1.7200003845682299</v>
      </c>
      <c r="AG27" s="2">
        <v>1.6985879451416499</v>
      </c>
      <c r="AH27" s="2">
        <v>1.7392275948332301</v>
      </c>
      <c r="AI27" s="2">
        <v>1.7397591073584899</v>
      </c>
      <c r="AJ27" s="2">
        <v>1.72149949730964</v>
      </c>
      <c r="AK27" s="2">
        <v>1.7027413032390399</v>
      </c>
      <c r="AL27" s="2">
        <v>1.75940638532823</v>
      </c>
      <c r="AM27" s="2">
        <v>1.7159504074307499</v>
      </c>
      <c r="AN27" s="2">
        <v>1.7388827915067999</v>
      </c>
      <c r="AO27" s="2">
        <v>1.73658716833148</v>
      </c>
      <c r="AP27" s="2">
        <v>1.7491809206448501</v>
      </c>
      <c r="AQ27" s="2">
        <v>1.7269799449046299</v>
      </c>
      <c r="AR27" s="2">
        <v>1.60659804618644</v>
      </c>
      <c r="AS27" s="2">
        <v>1.61133849382715</v>
      </c>
      <c r="AT27" s="2">
        <v>1.60673471554364</v>
      </c>
      <c r="AU27" s="2">
        <v>1.6069146026576999</v>
      </c>
      <c r="AV27" s="2">
        <v>1.60696437291367</v>
      </c>
      <c r="AW27" s="2">
        <v>1.60651419630087</v>
      </c>
      <c r="AX27" s="2">
        <v>1.6069387274395801</v>
      </c>
      <c r="AY27" s="2">
        <v>1.6074180321260001</v>
      </c>
      <c r="AZ27" s="2">
        <v>1.6074005670985301</v>
      </c>
      <c r="BA27" s="2">
        <v>1.6072673050366999</v>
      </c>
      <c r="BB27" s="2">
        <v>1.6071389523304001</v>
      </c>
      <c r="BC27" s="2">
        <v>1.60748043792614</v>
      </c>
      <c r="BD27" s="2">
        <v>1.60716103707219</v>
      </c>
      <c r="BE27" s="2">
        <v>1.60670872947163</v>
      </c>
      <c r="BF27" s="2">
        <v>1.60648201981843</v>
      </c>
      <c r="BG27" s="2">
        <v>1.60711983147274</v>
      </c>
      <c r="BH27" s="2">
        <v>1.6065321988365</v>
      </c>
      <c r="BI27" s="2">
        <v>1.6063065452285299</v>
      </c>
      <c r="BJ27" s="2">
        <v>1.60554417501853</v>
      </c>
      <c r="BK27" s="2">
        <v>1.6056403826188099</v>
      </c>
      <c r="BL27" s="2">
        <v>1.6060943313011</v>
      </c>
      <c r="BM27" s="3">
        <f>SQRT(2.57951021131745)</f>
        <v>1.6060853686269141</v>
      </c>
      <c r="BN27" s="3">
        <f>SQRT(2.57961868382825)</f>
        <v>1.6061191374951767</v>
      </c>
      <c r="BO27" s="2">
        <v>1.6489879860419701</v>
      </c>
      <c r="BP27" s="8">
        <v>1.64888694708089</v>
      </c>
      <c r="BQ27" s="4">
        <v>1.64867440010504</v>
      </c>
      <c r="BR27" s="4">
        <v>1.6489547368511299</v>
      </c>
      <c r="BS27" s="4">
        <v>1.64909830619687</v>
      </c>
      <c r="BT27" s="4">
        <v>1.6489043694472001</v>
      </c>
      <c r="BU27" s="5">
        <f>1.28417489746338^2</f>
        <v>1.6491051672750825</v>
      </c>
      <c r="BV27" s="4">
        <v>1.6493998379899999</v>
      </c>
      <c r="BW27" s="5">
        <f>1.28385951372242^2</f>
        <v>1.6482952509755688</v>
      </c>
      <c r="BX27" s="4">
        <v>1.6484374594079101</v>
      </c>
      <c r="BY27" s="4">
        <v>1.6490148053287399</v>
      </c>
      <c r="BZ27" s="4">
        <v>1.64936032277892</v>
      </c>
      <c r="CA27" s="4">
        <v>1.6489325726941899</v>
      </c>
      <c r="CB27" s="5">
        <f>1.28427645091175^2</f>
        <v>1.6493660023664805</v>
      </c>
      <c r="CC27" s="4">
        <v>1.64915940888906</v>
      </c>
      <c r="CD27" s="5">
        <f>1.2841661207914^2</f>
        <v>1.6490826257884323</v>
      </c>
      <c r="CE27" s="4">
        <v>1.64900268833022</v>
      </c>
      <c r="CF27" s="5">
        <f>1.28416744438208^2</f>
        <v>1.6490860252108028</v>
      </c>
      <c r="CG27" s="4">
        <v>1.64910488148885</v>
      </c>
      <c r="CH27" s="4">
        <v>1.64921647497496</v>
      </c>
      <c r="CI27" s="4">
        <v>1.64944855085676</v>
      </c>
      <c r="CJ27" s="4">
        <v>1.6229317734312101</v>
      </c>
      <c r="CK27" s="4">
        <v>1.60762260672206</v>
      </c>
      <c r="CL27" s="4">
        <v>1.6184948693854999</v>
      </c>
      <c r="CM27" s="5">
        <v>1.59343250593349</v>
      </c>
      <c r="CN27" s="4">
        <v>1.60780340161338</v>
      </c>
      <c r="CO27" s="4">
        <v>1.66708937276553</v>
      </c>
      <c r="CP27" s="4">
        <v>1.66403304246677</v>
      </c>
      <c r="CQ27" s="4">
        <v>1.6892824889345801</v>
      </c>
      <c r="CR27" s="4">
        <v>1.6433903406511701</v>
      </c>
      <c r="CS27" s="4">
        <v>1.59555633453847</v>
      </c>
      <c r="CT27" s="4">
        <v>1.7148149194409099</v>
      </c>
      <c r="CU27" s="4">
        <v>1.59737093269093</v>
      </c>
      <c r="CV27" s="4">
        <v>1.6654893661068799</v>
      </c>
      <c r="CW27" s="4">
        <v>1.6480354873341501</v>
      </c>
      <c r="CX27" s="4">
        <v>1.61676017823123</v>
      </c>
      <c r="CY27" s="4">
        <v>1.6541635416126701</v>
      </c>
      <c r="CZ27" s="4">
        <v>1.61379083671165</v>
      </c>
      <c r="DA27" s="4">
        <v>1.6389988689424999</v>
      </c>
      <c r="DB27" s="4">
        <v>1.6127136947665901</v>
      </c>
      <c r="DC27" s="4">
        <v>1.6021884069660799</v>
      </c>
      <c r="DD27" s="4">
        <v>1.61219002267234</v>
      </c>
      <c r="DE27" s="4">
        <v>1.68004736302326</v>
      </c>
      <c r="DF27" s="4">
        <v>1.7759282743155</v>
      </c>
      <c r="DG27" s="4">
        <v>1.66264357477799</v>
      </c>
      <c r="DH27" s="4">
        <v>1.66017335828777</v>
      </c>
      <c r="DI27" s="4">
        <v>1.6682245930005299</v>
      </c>
      <c r="DJ27" s="4">
        <v>1.64915537400478</v>
      </c>
      <c r="DK27" s="4">
        <v>1.6666107303556901</v>
      </c>
      <c r="DL27" s="4">
        <v>1.6629439949170399</v>
      </c>
      <c r="DM27" s="4">
        <v>1.6532740696661801</v>
      </c>
      <c r="DN27" s="4">
        <v>1.6613396469106401</v>
      </c>
      <c r="DO27" s="4">
        <v>1.63553132221762</v>
      </c>
      <c r="DP27" s="4">
        <v>1.64178212407407</v>
      </c>
      <c r="DQ27" s="4">
        <v>1.6654893661068799</v>
      </c>
      <c r="DR27" s="4">
        <v>1.63539700404426</v>
      </c>
      <c r="DS27" s="4">
        <v>1.6526013040755501</v>
      </c>
      <c r="DT27" s="4">
        <v>1.6672529496406601</v>
      </c>
      <c r="DU27" s="4">
        <v>1.64021991000465</v>
      </c>
      <c r="DV27" s="4">
        <v>1.6633605500939701</v>
      </c>
      <c r="DW27" s="4">
        <v>1.6622164319146699</v>
      </c>
      <c r="DX27" s="4">
        <v>1.6559736435439101</v>
      </c>
      <c r="DY27" s="4">
        <v>1.64117046256925</v>
      </c>
      <c r="DZ27" s="4">
        <v>1.6644159984393301</v>
      </c>
      <c r="EA27" s="4">
        <v>1.6386664310828301</v>
      </c>
      <c r="EB27" s="4">
        <v>1.6088006500465599</v>
      </c>
      <c r="EC27" s="4">
        <v>1.61890915354134</v>
      </c>
      <c r="ED27" s="4">
        <v>1.60847695314231</v>
      </c>
      <c r="EE27" s="4">
        <v>1.6450972167214899</v>
      </c>
      <c r="EF27" s="4">
        <v>1.65866947475458</v>
      </c>
      <c r="EG27" s="4">
        <v>1.6443216949047399</v>
      </c>
      <c r="EH27" s="4">
        <v>1.6250119665976801</v>
      </c>
      <c r="EI27" s="4">
        <v>1.65365037721134</v>
      </c>
      <c r="EJ27" s="4">
        <v>1.6800066293376501</v>
      </c>
      <c r="EK27" s="4">
        <v>1.6837914426309599</v>
      </c>
      <c r="EL27" s="4">
        <v>1.65995136609115</v>
      </c>
      <c r="EM27" s="4">
        <v>1.6482772515092701</v>
      </c>
      <c r="EN27" s="4">
        <v>1.7386447432340899</v>
      </c>
      <c r="EO27" s="4">
        <v>1.6721612689771299</v>
      </c>
      <c r="EP27" s="4">
        <v>1.61297683365399</v>
      </c>
      <c r="EQ27" s="4">
        <v>1.6414187165787899</v>
      </c>
      <c r="ER27" s="4">
        <v>1.63299431640703</v>
      </c>
      <c r="ES27" s="4">
        <v>1.6598155288789</v>
      </c>
      <c r="ET27" s="4">
        <v>1.6841988661223699</v>
      </c>
      <c r="EU27" s="4">
        <v>1.6771381718040299</v>
      </c>
      <c r="EV27" s="4">
        <v>1.65803722362363</v>
      </c>
      <c r="EW27" s="4">
        <v>1.66578077236549</v>
      </c>
      <c r="EX27" s="4">
        <v>1.65305072143982</v>
      </c>
      <c r="EY27" s="9">
        <v>1.6167675423443999</v>
      </c>
      <c r="EZ27" s="9">
        <v>1.6353742551616499</v>
      </c>
      <c r="FA27" s="9">
        <v>1.6267695830315601</v>
      </c>
      <c r="FB27" s="9">
        <v>1.61026803507954</v>
      </c>
      <c r="FC27" s="9">
        <v>1.62000737640113</v>
      </c>
      <c r="FD27" s="9">
        <v>1.61622708787701</v>
      </c>
      <c r="FE27" s="9">
        <v>1.63290208904684</v>
      </c>
      <c r="FF27" s="9">
        <v>1.6202581079684399</v>
      </c>
      <c r="FG27" s="9">
        <v>1.62116774834836</v>
      </c>
      <c r="FH27" s="9">
        <v>1.6243840268666301</v>
      </c>
      <c r="FI27" s="9">
        <v>1.63446643604231</v>
      </c>
      <c r="FJ27" s="9">
        <v>1.6248646482123901</v>
      </c>
      <c r="FK27" s="9">
        <v>1.6234205530869501</v>
      </c>
      <c r="FL27" s="9">
        <v>1.6289601974952499</v>
      </c>
      <c r="FM27" s="9">
        <v>1.60829950459078</v>
      </c>
      <c r="FN27" s="9">
        <v>1.61601980739671</v>
      </c>
      <c r="FO27" s="9">
        <v>1.6275984903145599</v>
      </c>
      <c r="FP27" s="9">
        <v>1.62282355776811</v>
      </c>
      <c r="FQ27" s="9">
        <v>1.6581224322229999</v>
      </c>
      <c r="FR27" s="9">
        <v>1.6238339012134999</v>
      </c>
    </row>
    <row r="28" spans="1:174" ht="14.4" x14ac:dyDescent="0.3">
      <c r="A28" s="2">
        <v>3.2939003808751202</v>
      </c>
      <c r="B28" s="2">
        <v>3.4853907970516</v>
      </c>
      <c r="C28" s="2">
        <v>3.55604687313429</v>
      </c>
      <c r="D28" s="2">
        <v>3.4910116102679001</v>
      </c>
      <c r="E28" s="2">
        <v>3.4830801657648802</v>
      </c>
      <c r="F28" s="2">
        <v>3.46869287572046</v>
      </c>
      <c r="G28" s="2">
        <v>3.4690448958975999</v>
      </c>
      <c r="H28" s="2">
        <v>3.5175268317690298</v>
      </c>
      <c r="I28" s="2">
        <v>3.4747014728033601</v>
      </c>
      <c r="J28" s="2">
        <v>3.4808668506986602</v>
      </c>
      <c r="K28" s="2">
        <v>3.46361666827783</v>
      </c>
      <c r="L28" s="2">
        <v>3.5094125256269</v>
      </c>
      <c r="M28" s="2">
        <v>3.5372853829517301</v>
      </c>
      <c r="N28" s="2">
        <v>3.5672089283153201</v>
      </c>
      <c r="O28" s="2">
        <v>3.5675472449332899</v>
      </c>
      <c r="P28" s="2">
        <v>3.5480149984932599</v>
      </c>
      <c r="Q28" s="2">
        <v>3.5399842219979201</v>
      </c>
      <c r="R28" s="2">
        <v>3.5362980973910401</v>
      </c>
      <c r="S28" s="2">
        <v>3.4497605928986101</v>
      </c>
      <c r="T28" s="2">
        <v>3.50936931208639</v>
      </c>
      <c r="U28" s="2">
        <v>3.4696519016112202</v>
      </c>
      <c r="V28" s="2">
        <v>3.4661021175315301</v>
      </c>
      <c r="W28" s="2">
        <v>3.5636587212932702</v>
      </c>
      <c r="X28" s="2">
        <v>3.61227544711583</v>
      </c>
      <c r="Y28" s="2">
        <v>3.5148482190027699</v>
      </c>
      <c r="Z28" s="2">
        <v>3.59882658126583</v>
      </c>
      <c r="AA28" s="2">
        <v>3.58607743763051</v>
      </c>
      <c r="AB28" s="2">
        <v>3.55354573733094</v>
      </c>
      <c r="AC28" s="2">
        <v>3.5830021446604099</v>
      </c>
      <c r="AD28" s="2">
        <v>3.5593392947338098</v>
      </c>
      <c r="AE28" s="2">
        <v>3.5286256756360399</v>
      </c>
      <c r="AF28" s="2">
        <v>3.6423695644024701</v>
      </c>
      <c r="AG28" s="2">
        <v>3.5997074113628398</v>
      </c>
      <c r="AH28" s="2">
        <v>3.5990709485174799</v>
      </c>
      <c r="AI28" s="2">
        <v>3.6047291340352099</v>
      </c>
      <c r="AJ28" s="2">
        <v>3.4997216484285598</v>
      </c>
      <c r="AK28" s="2">
        <v>3.5175242333174301</v>
      </c>
      <c r="AL28" s="2">
        <v>3.56860749550109</v>
      </c>
      <c r="AM28" s="2">
        <v>3.5543981216064799</v>
      </c>
      <c r="AN28" s="2">
        <v>3.5075671215748598</v>
      </c>
      <c r="AO28" s="2">
        <v>3.5644549377552299</v>
      </c>
      <c r="AP28" s="2">
        <v>3.5967646348049498</v>
      </c>
      <c r="AQ28" s="2">
        <v>3.55935113998741</v>
      </c>
      <c r="AR28" s="2">
        <v>3.2827454149940798</v>
      </c>
      <c r="AS28" s="2">
        <v>3.2819052103451698</v>
      </c>
      <c r="AT28" s="2">
        <v>3.2829092378031901</v>
      </c>
      <c r="AU28" s="2">
        <v>3.2826863473181902</v>
      </c>
      <c r="AV28" s="2">
        <v>3.2824646500735</v>
      </c>
      <c r="AW28" s="2">
        <v>3.28212774375368</v>
      </c>
      <c r="AX28" s="2">
        <v>3.2807656110404202</v>
      </c>
      <c r="AY28" s="2">
        <v>3.2804266567438098</v>
      </c>
      <c r="AZ28" s="2">
        <v>3.27744948611483</v>
      </c>
      <c r="BA28" s="2">
        <v>3.2790833165945301</v>
      </c>
      <c r="BB28" s="2">
        <v>3.27905441654184</v>
      </c>
      <c r="BC28" s="2">
        <v>3.27639849656939</v>
      </c>
      <c r="BD28" s="2">
        <v>3.2757941786403899</v>
      </c>
      <c r="BE28" s="2">
        <v>3.2768852586468702</v>
      </c>
      <c r="BF28" s="2">
        <v>3.2778805177382999</v>
      </c>
      <c r="BG28" s="2">
        <v>3.2773531640890301</v>
      </c>
      <c r="BH28" s="2">
        <v>3.27553625692744</v>
      </c>
      <c r="BI28" s="2">
        <v>3.2763370986475602</v>
      </c>
      <c r="BJ28" s="2">
        <v>3.2778649378657199</v>
      </c>
      <c r="BK28" s="2">
        <v>3.2767422034046101</v>
      </c>
      <c r="BL28" s="2">
        <v>3.2753438340991399</v>
      </c>
      <c r="BM28" s="3">
        <f>SQRT(10.7349961187039)</f>
        <v>3.2764303927756346</v>
      </c>
      <c r="BN28" s="3">
        <f>SQRT(10.7481424113089)</f>
        <v>3.2784359702926791</v>
      </c>
      <c r="BO28" s="2">
        <v>3.3122042957444102</v>
      </c>
      <c r="BP28" s="8">
        <v>3.3133141122507701</v>
      </c>
      <c r="BQ28" s="4">
        <v>3.3138664985585402</v>
      </c>
      <c r="BR28" s="4">
        <v>3.31422591574339</v>
      </c>
      <c r="BS28" s="4">
        <v>3.3135224820627802</v>
      </c>
      <c r="BT28" s="4">
        <v>3.3126880513296602</v>
      </c>
      <c r="BU28" s="5">
        <f>1.82019793606498^2</f>
        <v>3.3131205264552133</v>
      </c>
      <c r="BV28" s="4">
        <v>3.3144223459342599</v>
      </c>
      <c r="BW28" s="5">
        <f>1.82049600335756^2</f>
        <v>3.3142056982408485</v>
      </c>
      <c r="BX28" s="4">
        <v>3.3125633439500799</v>
      </c>
      <c r="BY28" s="4">
        <v>3.3108398641010002</v>
      </c>
      <c r="BZ28" s="4">
        <v>3.3142385638682699</v>
      </c>
      <c r="CA28" s="4">
        <v>3.3141866462930198</v>
      </c>
      <c r="CB28" s="5">
        <f>1.82058211144353^2</f>
        <v>3.3145192245081825</v>
      </c>
      <c r="CC28" s="4">
        <v>3.3158485322950502</v>
      </c>
      <c r="CD28" s="5">
        <f>1.82091353142596^2</f>
        <v>3.3157260889301603</v>
      </c>
      <c r="CE28" s="4">
        <v>3.3179400964375798</v>
      </c>
      <c r="CF28" s="5">
        <f>1.82203628968426^2</f>
        <v>3.3198162409263841</v>
      </c>
      <c r="CG28" s="4">
        <v>3.32003041966072</v>
      </c>
      <c r="CH28" s="4">
        <v>3.3193964029362202</v>
      </c>
      <c r="CI28" s="4">
        <v>3.3210150846231001</v>
      </c>
      <c r="CJ28" s="4">
        <v>3.3362006747052599</v>
      </c>
      <c r="CK28" s="4">
        <v>3.2586311283060398</v>
      </c>
      <c r="CL28" s="4">
        <v>3.3106071599955298</v>
      </c>
      <c r="CM28" s="4">
        <v>3.3225819214324299</v>
      </c>
      <c r="CN28" s="4">
        <v>3.4637682335430302</v>
      </c>
      <c r="CO28" s="4">
        <v>3.26830084196322</v>
      </c>
      <c r="CP28" s="4">
        <v>3.23820244928539</v>
      </c>
      <c r="CQ28" s="4">
        <v>3.2437116670370298</v>
      </c>
      <c r="CR28" s="5">
        <v>3.20333932231051</v>
      </c>
      <c r="CS28" s="4">
        <v>3.2679587406628898</v>
      </c>
      <c r="CT28" s="4">
        <v>3.33394598526331</v>
      </c>
      <c r="CU28" s="4">
        <v>3.3933474249089901</v>
      </c>
      <c r="CV28" s="4">
        <v>3.2952240170316802</v>
      </c>
      <c r="CW28" s="4">
        <v>3.64426042014128</v>
      </c>
      <c r="CX28" s="4">
        <v>3.2704041492798601</v>
      </c>
      <c r="CY28" s="4">
        <v>3.7229616995944101</v>
      </c>
      <c r="CZ28" s="4">
        <v>3.3369465418751401</v>
      </c>
      <c r="DA28" s="4">
        <v>3.3090739817705201</v>
      </c>
      <c r="DB28" s="4">
        <v>3.34950550047727</v>
      </c>
      <c r="DC28" s="4">
        <v>3.2681479479827602</v>
      </c>
      <c r="DD28" s="4">
        <v>3.3748432079027899</v>
      </c>
      <c r="DE28" s="4">
        <v>3.20568583679793</v>
      </c>
      <c r="DF28" s="4">
        <v>4.0298695404900302</v>
      </c>
      <c r="DG28" s="4">
        <v>3.3770347177566999</v>
      </c>
      <c r="DH28" s="4">
        <v>3.3123434294269298</v>
      </c>
      <c r="DI28" s="4">
        <v>3.3656962749810702</v>
      </c>
      <c r="DJ28" s="4">
        <v>3.3197573721200602</v>
      </c>
      <c r="DK28" s="4">
        <v>3.3420339287737302</v>
      </c>
      <c r="DL28" s="4">
        <v>3.3818529110361801</v>
      </c>
      <c r="DM28" s="4">
        <v>3.2793287864067899</v>
      </c>
      <c r="DN28" s="4">
        <v>3.3273756759861799</v>
      </c>
      <c r="DO28" s="4">
        <v>3.2988922867626602</v>
      </c>
      <c r="DP28" s="4">
        <v>3.2908415404193501</v>
      </c>
      <c r="DQ28" s="4">
        <v>3.2952240170316802</v>
      </c>
      <c r="DR28" s="4">
        <v>3.3013389702007201</v>
      </c>
      <c r="DS28" s="4">
        <v>3.3167515262441301</v>
      </c>
      <c r="DT28" s="4">
        <v>3.3604974801762699</v>
      </c>
      <c r="DU28" s="4">
        <v>3.31755775294002</v>
      </c>
      <c r="DV28" s="4">
        <v>3.3436839610218101</v>
      </c>
      <c r="DW28" s="4">
        <v>3.3599564145383201</v>
      </c>
      <c r="DX28" s="4">
        <v>3.3267437958956698</v>
      </c>
      <c r="DY28" s="4">
        <v>3.34224179237787</v>
      </c>
      <c r="DZ28" s="5">
        <v>3.2770810025052599</v>
      </c>
      <c r="EA28" s="4">
        <v>3.2887990718507401</v>
      </c>
      <c r="EB28" s="4">
        <v>3.3193172541106999</v>
      </c>
      <c r="EC28" s="4">
        <v>3.3173280251311499</v>
      </c>
      <c r="ED28" s="4">
        <v>3.3094185064885102</v>
      </c>
      <c r="EE28" s="4">
        <v>3.40515379332968</v>
      </c>
      <c r="EF28" s="4">
        <v>3.4532659594760999</v>
      </c>
      <c r="EG28" s="4">
        <v>3.3618287760400598</v>
      </c>
      <c r="EH28" s="4">
        <v>3.36747399366782</v>
      </c>
      <c r="EI28" s="4">
        <v>3.5246681522167198</v>
      </c>
      <c r="EJ28" s="4">
        <v>3.4251573283979502</v>
      </c>
      <c r="EK28" s="4">
        <v>3.3947307748547102</v>
      </c>
      <c r="EL28" s="4">
        <v>3.3328406120710499</v>
      </c>
      <c r="EM28" s="4">
        <v>3.32710555282994</v>
      </c>
      <c r="EN28" s="4">
        <v>3.30993200181834</v>
      </c>
      <c r="EO28" s="4">
        <v>3.3446971556832801</v>
      </c>
      <c r="EP28" s="4">
        <v>3.47017808995157</v>
      </c>
      <c r="EQ28" s="4">
        <v>3.3750785076138898</v>
      </c>
      <c r="ER28" s="4">
        <v>3.51174387330633</v>
      </c>
      <c r="ES28" s="4">
        <v>3.3874853863157699</v>
      </c>
      <c r="ET28" s="4">
        <v>3.4059659733185099</v>
      </c>
      <c r="EU28" s="4">
        <v>3.3922521909079002</v>
      </c>
      <c r="EV28" s="4">
        <v>3.3146082836702702</v>
      </c>
      <c r="EW28" s="4">
        <v>3.3481400105780401</v>
      </c>
      <c r="EX28" s="4">
        <v>3.3239626997221201</v>
      </c>
      <c r="EY28" s="9">
        <v>3.2782875905039499</v>
      </c>
      <c r="EZ28" s="9">
        <v>3.28572235800603</v>
      </c>
      <c r="FA28" s="9">
        <v>3.2729945097297399</v>
      </c>
      <c r="FB28" s="9">
        <v>3.2708581724665802</v>
      </c>
      <c r="FC28" s="9">
        <v>3.29295359908535</v>
      </c>
      <c r="FD28" s="9">
        <v>3.275839522959</v>
      </c>
      <c r="FE28" s="9">
        <v>3.3142676735479699</v>
      </c>
      <c r="FF28" s="9">
        <v>3.27938546796429</v>
      </c>
      <c r="FG28" s="9">
        <v>3.2667449338040302</v>
      </c>
      <c r="FH28" s="9">
        <v>3.2857035253283602</v>
      </c>
      <c r="FI28" s="9">
        <v>3.2944719447829298</v>
      </c>
      <c r="FJ28" s="9">
        <v>3.2673288733921102</v>
      </c>
      <c r="FK28" s="9">
        <v>3.2603181896253002</v>
      </c>
      <c r="FL28" s="9">
        <v>3.2706563277611802</v>
      </c>
      <c r="FM28" s="9">
        <v>3.2663368568186799</v>
      </c>
      <c r="FN28" s="9">
        <v>3.2722885032923599</v>
      </c>
      <c r="FO28" s="9">
        <v>3.26505044421405</v>
      </c>
      <c r="FP28" s="9">
        <v>3.27067166532678</v>
      </c>
      <c r="FQ28" s="9">
        <v>3.2859854455445401</v>
      </c>
      <c r="FR28" s="9">
        <v>3.26337705161859</v>
      </c>
    </row>
    <row r="29" spans="1:174" ht="14.4" x14ac:dyDescent="0.3">
      <c r="A29" s="2">
        <v>4.9024324107859902</v>
      </c>
      <c r="B29" s="2">
        <v>5.3105607091667197</v>
      </c>
      <c r="C29" s="2">
        <v>5.2627383394245202</v>
      </c>
      <c r="D29" s="2">
        <v>5.2211643130333103</v>
      </c>
      <c r="E29" s="2">
        <v>5.2795393691483099</v>
      </c>
      <c r="F29" s="2">
        <v>5.2396354767949296</v>
      </c>
      <c r="G29" s="2">
        <v>5.2064233326454996</v>
      </c>
      <c r="H29" s="2">
        <v>5.2786367884552501</v>
      </c>
      <c r="I29" s="2">
        <v>5.3189455396189498</v>
      </c>
      <c r="J29" s="2">
        <v>5.2990104938956799</v>
      </c>
      <c r="K29" s="2">
        <v>5.3834541846340098</v>
      </c>
      <c r="L29" s="2">
        <v>5.5201258833161102</v>
      </c>
      <c r="M29" s="2">
        <v>5.3566042304796504</v>
      </c>
      <c r="N29" s="2">
        <v>5.4569464484375798</v>
      </c>
      <c r="O29" s="2">
        <v>5.5198580660617802</v>
      </c>
      <c r="P29" s="2">
        <v>5.3701802485151999</v>
      </c>
      <c r="Q29" s="2">
        <v>5.4430715308939499</v>
      </c>
      <c r="R29" s="2">
        <v>5.4224375312316804</v>
      </c>
      <c r="S29" s="2">
        <v>5.4429340544488403</v>
      </c>
      <c r="T29" s="2">
        <v>5.4529411712273204</v>
      </c>
      <c r="U29" s="2">
        <v>5.4401406515956596</v>
      </c>
      <c r="V29" s="2">
        <v>5.4914710589215101</v>
      </c>
      <c r="W29" s="2">
        <v>5.3480909883607204</v>
      </c>
      <c r="X29" s="2">
        <v>5.3833163546452099</v>
      </c>
      <c r="Y29" s="2">
        <v>5.3162288064320897</v>
      </c>
      <c r="Z29" s="2">
        <v>5.28236973363662</v>
      </c>
      <c r="AA29" s="2">
        <v>5.2942194930160396</v>
      </c>
      <c r="AB29" s="2">
        <v>5.3239363864708897</v>
      </c>
      <c r="AC29" s="2">
        <v>5.27898565465693</v>
      </c>
      <c r="AD29" s="2">
        <v>5.2274401297528001</v>
      </c>
      <c r="AE29" s="2">
        <v>5.20938674425987</v>
      </c>
      <c r="AF29" s="2">
        <v>5.2628410634943004</v>
      </c>
      <c r="AG29" s="2">
        <v>5.2240930008593303</v>
      </c>
      <c r="AH29" s="2">
        <v>5.3261029331714003</v>
      </c>
      <c r="AI29" s="2">
        <v>5.3621565658819499</v>
      </c>
      <c r="AJ29" s="2">
        <v>5.3540703964169802</v>
      </c>
      <c r="AK29" s="2">
        <v>5.4628489500546902</v>
      </c>
      <c r="AL29" s="2">
        <v>5.4223711102956598</v>
      </c>
      <c r="AM29" s="2">
        <v>5.4581814622407201</v>
      </c>
      <c r="AN29" s="2">
        <v>5.3082948908642704</v>
      </c>
      <c r="AO29" s="2">
        <v>5.3331437896448604</v>
      </c>
      <c r="AP29" s="2">
        <v>5.45367633243489</v>
      </c>
      <c r="AQ29" s="2">
        <v>5.3289058989035896</v>
      </c>
      <c r="AR29" s="2">
        <v>4.8773127922655801</v>
      </c>
      <c r="AS29" s="2">
        <v>4.8822346998189303</v>
      </c>
      <c r="AT29" s="2">
        <v>4.8786318444913803</v>
      </c>
      <c r="AU29" s="2">
        <v>4.8784935768081201</v>
      </c>
      <c r="AV29" s="2">
        <v>4.8795766503107796</v>
      </c>
      <c r="AW29" s="2">
        <v>4.8755343415163797</v>
      </c>
      <c r="AX29" s="2">
        <v>4.8799422797623304</v>
      </c>
      <c r="AY29" s="2">
        <v>4.8718741843653302</v>
      </c>
      <c r="AZ29" s="2">
        <v>4.8754496647768804</v>
      </c>
      <c r="BA29" s="2">
        <v>4.8737971451503803</v>
      </c>
      <c r="BB29" s="2">
        <v>4.8764678872445399</v>
      </c>
      <c r="BC29" s="2">
        <v>4.8752999843513702</v>
      </c>
      <c r="BD29" s="2">
        <v>4.8808294964052603</v>
      </c>
      <c r="BE29" s="2">
        <v>4.8807834483540997</v>
      </c>
      <c r="BF29" s="2">
        <v>4.8860084928668401</v>
      </c>
      <c r="BG29" s="2">
        <v>4.89102584915429</v>
      </c>
      <c r="BH29" s="2">
        <v>4.8791338091221803</v>
      </c>
      <c r="BI29" s="2">
        <v>4.8855487339675099</v>
      </c>
      <c r="BJ29" s="2">
        <v>4.8868948829011902</v>
      </c>
      <c r="BK29" s="2">
        <v>4.8845040701100997</v>
      </c>
      <c r="BL29" s="2">
        <v>4.8844057639155203</v>
      </c>
      <c r="BM29" s="3">
        <f>SQRT(23.8649613227358)</f>
        <v>4.8851777165969921</v>
      </c>
      <c r="BN29" s="3">
        <f>SQRT(23.8053451807081)</f>
        <v>4.8790721639168337</v>
      </c>
      <c r="BO29" s="2">
        <v>4.9707517589639396</v>
      </c>
      <c r="BP29" s="8">
        <v>4.9730662823526703</v>
      </c>
      <c r="BQ29" s="4">
        <v>4.9731720303266203</v>
      </c>
      <c r="BR29" s="4">
        <v>4.97290700173932</v>
      </c>
      <c r="BS29" s="4">
        <v>4.9729074251275502</v>
      </c>
      <c r="BT29" s="4">
        <v>4.9703196689147697</v>
      </c>
      <c r="BU29" s="5">
        <f>2.2295408522469^2</f>
        <v>4.9708524118378321</v>
      </c>
      <c r="BV29" s="4">
        <v>4.9725125177681697</v>
      </c>
      <c r="BW29" s="5">
        <f>2.22975702908695^2</f>
        <v>4.9718164087626615</v>
      </c>
      <c r="BX29" s="4">
        <v>4.9681456537776203</v>
      </c>
      <c r="BY29" s="4">
        <v>4.97016853075763</v>
      </c>
      <c r="BZ29" s="4">
        <v>4.97391895798643</v>
      </c>
      <c r="CA29" s="4">
        <v>4.9695254277634699</v>
      </c>
      <c r="CB29" s="5">
        <f>2.22930415695876^2</f>
        <v>4.9697970242336087</v>
      </c>
      <c r="CC29" s="4">
        <v>4.9737383187818596</v>
      </c>
      <c r="CD29" s="5">
        <f>2.23008776615224^2</f>
        <v>4.9732914447418883</v>
      </c>
      <c r="CE29" s="4">
        <v>4.9789007393792799</v>
      </c>
      <c r="CF29" s="5">
        <f>2.2316987682221^2</f>
        <v>4.980479392084038</v>
      </c>
      <c r="CG29" s="4">
        <v>4.97898667539254</v>
      </c>
      <c r="CH29" s="4">
        <v>4.97743219232584</v>
      </c>
      <c r="CI29" s="4">
        <v>4.97604688430562</v>
      </c>
      <c r="CJ29" s="4">
        <v>4.9432947940183096</v>
      </c>
      <c r="CK29" s="4">
        <v>4.9023253585389002</v>
      </c>
      <c r="CL29" s="4">
        <v>4.9642051249223504</v>
      </c>
      <c r="CM29" s="4">
        <v>4.9066834497055201</v>
      </c>
      <c r="CN29" s="4">
        <v>5.3472766771231601</v>
      </c>
      <c r="CO29" s="4">
        <v>4.8945565299447296</v>
      </c>
      <c r="CP29" s="4">
        <v>4.9688422632435199</v>
      </c>
      <c r="CQ29" s="4">
        <v>4.9838456567372296</v>
      </c>
      <c r="CR29" s="4">
        <v>4.8313153121513199</v>
      </c>
      <c r="CS29" s="4">
        <v>4.90803313973848</v>
      </c>
      <c r="CT29" s="4">
        <v>5.3457572823766899</v>
      </c>
      <c r="CU29" s="4">
        <v>5.4112545544089601</v>
      </c>
      <c r="CV29" s="4">
        <v>4.93692339595282</v>
      </c>
      <c r="CW29" s="4">
        <v>5.4176859318700501</v>
      </c>
      <c r="CX29" s="5">
        <v>4.8219443862756401</v>
      </c>
      <c r="CY29" s="4">
        <v>5.1752321864919004</v>
      </c>
      <c r="CZ29" s="4">
        <v>5.36736176257397</v>
      </c>
      <c r="DA29" s="4">
        <v>5.1400229514166798</v>
      </c>
      <c r="DB29" s="4">
        <v>5.2877066842018197</v>
      </c>
      <c r="DC29" s="4">
        <v>5.0320425301242899</v>
      </c>
      <c r="DD29" s="4">
        <v>5.1212261048447401</v>
      </c>
      <c r="DE29" s="4">
        <v>4.8329710173376599</v>
      </c>
      <c r="DF29" s="4">
        <v>5.0503053279378101</v>
      </c>
      <c r="DG29" s="4">
        <v>5.0301415871828503</v>
      </c>
      <c r="DH29" s="4">
        <v>4.9545233760223697</v>
      </c>
      <c r="DI29" s="4">
        <v>5.0676088338239698</v>
      </c>
      <c r="DJ29" s="4">
        <v>5.02931254617127</v>
      </c>
      <c r="DK29" s="4">
        <v>4.9501213404128697</v>
      </c>
      <c r="DL29" s="4">
        <v>5.0789903164205601</v>
      </c>
      <c r="DM29" s="4">
        <v>4.8665056786712304</v>
      </c>
      <c r="DN29" s="4">
        <v>4.97991497071565</v>
      </c>
      <c r="DO29" s="4">
        <v>4.9364117249378703</v>
      </c>
      <c r="DP29" s="4">
        <v>5.0022777102152904</v>
      </c>
      <c r="DQ29" s="4">
        <v>4.93692339595282</v>
      </c>
      <c r="DR29" s="4">
        <v>4.9732653159665601</v>
      </c>
      <c r="DS29" s="4">
        <v>4.9932108746088701</v>
      </c>
      <c r="DT29" s="4">
        <v>4.9812664734583301</v>
      </c>
      <c r="DU29" s="4">
        <v>4.9628380221663004</v>
      </c>
      <c r="DV29" s="4">
        <v>4.9971322147636403</v>
      </c>
      <c r="DW29" s="4">
        <v>5.0025373362605796</v>
      </c>
      <c r="DX29" s="4">
        <v>4.9941035244037097</v>
      </c>
      <c r="DY29" s="4">
        <v>5.0219946314812898</v>
      </c>
      <c r="DZ29" s="4">
        <v>4.9294499607985101</v>
      </c>
      <c r="EA29" s="4">
        <v>4.9511663934724499</v>
      </c>
      <c r="EB29" s="4">
        <v>4.9265154197763996</v>
      </c>
      <c r="EC29" s="4">
        <v>4.9485320351253597</v>
      </c>
      <c r="ED29" s="4">
        <v>4.9277108542547001</v>
      </c>
      <c r="EE29" s="4">
        <v>5.0136340313337699</v>
      </c>
      <c r="EF29" s="4">
        <v>5.0617694346704702</v>
      </c>
      <c r="EG29" s="4">
        <v>5.1236343078889002</v>
      </c>
      <c r="EH29" s="4">
        <v>4.9893010862730103</v>
      </c>
      <c r="EI29" s="4">
        <v>4.9915522681691904</v>
      </c>
      <c r="EJ29" s="4">
        <v>4.9739583483945404</v>
      </c>
      <c r="EK29" s="4">
        <v>5.02973177381282</v>
      </c>
      <c r="EL29" s="4">
        <v>5.14760176318834</v>
      </c>
      <c r="EM29" s="4">
        <v>5.0407023071872104</v>
      </c>
      <c r="EN29" s="4">
        <v>5.2449662684594802</v>
      </c>
      <c r="EO29" s="4">
        <v>5.1422512300251197</v>
      </c>
      <c r="EP29" s="4">
        <v>4.9672174625439398</v>
      </c>
      <c r="EQ29" s="4">
        <v>5.4721218938374196</v>
      </c>
      <c r="ER29" s="4">
        <v>5.0961833469733797</v>
      </c>
      <c r="ES29" s="4">
        <v>5.2700993168975598</v>
      </c>
      <c r="ET29" s="4">
        <v>5.2116017857393198</v>
      </c>
      <c r="EU29" s="4">
        <v>5.5631049932475403</v>
      </c>
      <c r="EV29" s="4">
        <v>5.48594446108683</v>
      </c>
      <c r="EW29" s="4">
        <v>5.4116722615869302</v>
      </c>
      <c r="EX29" s="5">
        <v>4.8299226698771198</v>
      </c>
      <c r="EY29" s="9">
        <v>5.01464336876953</v>
      </c>
      <c r="EZ29" s="9">
        <v>5.0153152129829497</v>
      </c>
      <c r="FA29" s="9">
        <v>5.00205900747613</v>
      </c>
      <c r="FB29" s="9">
        <v>4.9971662068832901</v>
      </c>
      <c r="FC29" s="9">
        <v>5.0150658654318896</v>
      </c>
      <c r="FD29" s="9">
        <v>4.9806867529972996</v>
      </c>
      <c r="FE29" s="9">
        <v>5.0100050074477798</v>
      </c>
      <c r="FF29" s="9">
        <v>4.9964893462406597</v>
      </c>
      <c r="FG29" s="9">
        <v>4.9943226674833001</v>
      </c>
      <c r="FH29" s="9">
        <v>5.0011448536977596</v>
      </c>
      <c r="FI29" s="9">
        <v>5.0318634676860601</v>
      </c>
      <c r="FJ29" s="9">
        <v>5.0527330156038701</v>
      </c>
      <c r="FK29" s="9">
        <v>5.01283858245126</v>
      </c>
      <c r="FL29" s="9">
        <v>5.0196238415577801</v>
      </c>
      <c r="FM29" s="9">
        <v>4.9833903575234899</v>
      </c>
      <c r="FN29" s="9">
        <v>5.0051543813909296</v>
      </c>
      <c r="FO29" s="9">
        <v>5.00908588105065</v>
      </c>
      <c r="FP29" s="9">
        <v>4.9851472377271202</v>
      </c>
      <c r="FQ29" s="9">
        <v>5.0284506559513096</v>
      </c>
      <c r="FR29" s="9">
        <v>4.9514436263835702</v>
      </c>
    </row>
    <row r="30" spans="1:174" ht="14.4" x14ac:dyDescent="0.3">
      <c r="A30" s="2">
        <v>6.4842178148309104</v>
      </c>
      <c r="B30" s="2">
        <v>7.0184139337849603</v>
      </c>
      <c r="C30" s="2">
        <v>6.9847965841173201</v>
      </c>
      <c r="D30" s="2">
        <v>7.0457612294859002</v>
      </c>
      <c r="E30" s="2">
        <v>7.0291101876858297</v>
      </c>
      <c r="F30" s="2">
        <v>7.1051397581631903</v>
      </c>
      <c r="G30" s="2">
        <v>7.09103867912909</v>
      </c>
      <c r="H30" s="2">
        <v>7.1458982828578899</v>
      </c>
      <c r="I30" s="2">
        <v>7.1068147989991104</v>
      </c>
      <c r="J30" s="6">
        <v>7.1836884763802598</v>
      </c>
      <c r="K30" s="2">
        <v>7.3925787477989102</v>
      </c>
      <c r="L30" s="2">
        <v>7.1572447941935096</v>
      </c>
      <c r="M30" s="2">
        <v>7.3369025259299798</v>
      </c>
      <c r="N30" s="2">
        <v>7.1623762065673402</v>
      </c>
      <c r="O30" s="2">
        <v>7.1935066802355996</v>
      </c>
      <c r="P30" s="2">
        <v>7.2552913755396897</v>
      </c>
      <c r="Q30" s="2">
        <v>7.2351107497731704</v>
      </c>
      <c r="R30" s="2">
        <v>7.2779529670690097</v>
      </c>
      <c r="S30" s="2">
        <v>7.24831072154673</v>
      </c>
      <c r="T30" s="2">
        <v>7.2520868542502503</v>
      </c>
      <c r="U30" s="2">
        <v>7.2082239397917496</v>
      </c>
      <c r="V30" s="2">
        <v>7.1017110070127298</v>
      </c>
      <c r="W30" s="2">
        <v>7.1389920263781796</v>
      </c>
      <c r="X30" s="2">
        <v>7.2875042512604402</v>
      </c>
      <c r="Y30" s="6">
        <v>7.1337079820194802</v>
      </c>
      <c r="Z30" s="2">
        <v>7.0086937283457802</v>
      </c>
      <c r="AA30" s="2">
        <v>6.9036145760841299</v>
      </c>
      <c r="AB30" s="2">
        <v>7.0152199698464397</v>
      </c>
      <c r="AC30" s="2">
        <v>7.1488989922815698</v>
      </c>
      <c r="AD30" s="2">
        <v>7.2492474425824502</v>
      </c>
      <c r="AE30" s="2">
        <v>7.1086503026413101</v>
      </c>
      <c r="AF30" s="2">
        <v>6.9882771987520096</v>
      </c>
      <c r="AG30" s="2">
        <v>6.9862601364615804</v>
      </c>
      <c r="AH30" s="2">
        <v>6.9792139507700197</v>
      </c>
      <c r="AI30" s="2">
        <v>7.0876985758775399</v>
      </c>
      <c r="AJ30" s="2">
        <v>7.0081039865065096</v>
      </c>
      <c r="AK30" s="2">
        <v>7.3054326325563101</v>
      </c>
      <c r="AL30" s="2">
        <v>7.1239129355898099</v>
      </c>
      <c r="AM30" s="2">
        <v>7.1116913215270401</v>
      </c>
      <c r="AN30" s="2">
        <v>6.9739392153235897</v>
      </c>
      <c r="AO30" s="2">
        <v>7.1402326609241902</v>
      </c>
      <c r="AP30" s="2">
        <v>7.0679679288248796</v>
      </c>
      <c r="AQ30" s="2">
        <v>7.0245688748225099</v>
      </c>
      <c r="AR30" s="2">
        <v>6.4739527685446401</v>
      </c>
      <c r="AS30" s="2">
        <v>6.45610419591197</v>
      </c>
      <c r="AT30" s="2">
        <v>6.4752306348337996</v>
      </c>
      <c r="AU30" s="2">
        <v>6.4757675325119797</v>
      </c>
      <c r="AV30" s="2">
        <v>6.47710444803878</v>
      </c>
      <c r="AW30" s="2">
        <v>6.4848323140850601</v>
      </c>
      <c r="AX30" s="2">
        <v>6.4891222477992301</v>
      </c>
      <c r="AY30" s="2">
        <v>6.4785800424844702</v>
      </c>
      <c r="AZ30" s="2">
        <v>6.4879276799552903</v>
      </c>
      <c r="BA30" s="2">
        <v>6.48147176896732</v>
      </c>
      <c r="BB30" s="2">
        <v>6.4850038090440103</v>
      </c>
      <c r="BC30" s="2">
        <v>6.4886231435680397</v>
      </c>
      <c r="BD30" s="2">
        <v>6.4920281903072601</v>
      </c>
      <c r="BE30" s="2">
        <v>6.4956560520710704</v>
      </c>
      <c r="BF30" s="2">
        <v>6.49774579527823</v>
      </c>
      <c r="BG30" s="2">
        <v>6.5057645841393796</v>
      </c>
      <c r="BH30" s="2">
        <v>6.4863123969604599</v>
      </c>
      <c r="BI30" s="2">
        <v>6.4894594873865596</v>
      </c>
      <c r="BJ30" s="2">
        <v>6.4916503449329896</v>
      </c>
      <c r="BK30" s="2">
        <v>6.4844359721314904</v>
      </c>
      <c r="BL30" s="2">
        <v>6.4835376890677701</v>
      </c>
      <c r="BM30" s="3">
        <f>SQRT(42.0134399346328)</f>
        <v>6.4817775289370125</v>
      </c>
      <c r="BN30" s="3">
        <f>SQRT(41.9329637775143)</f>
        <v>6.4755666761692989</v>
      </c>
      <c r="BO30" s="2">
        <v>6.4453442937716101</v>
      </c>
      <c r="BP30" s="8">
        <v>6.44631084947203</v>
      </c>
      <c r="BQ30" s="4">
        <v>6.4508033738294701</v>
      </c>
      <c r="BR30" s="4">
        <v>6.4544326103622396</v>
      </c>
      <c r="BS30" s="4">
        <v>6.46291050808051</v>
      </c>
      <c r="BT30" s="4">
        <v>6.4544782107755303</v>
      </c>
      <c r="BU30" s="5">
        <f>2.54009688584367^2</f>
        <v>6.4520921894727108</v>
      </c>
      <c r="BV30" s="4">
        <v>6.4549460634473297</v>
      </c>
      <c r="BW30" s="5">
        <f>2.54026485616754^2</f>
        <v>6.4529455394798934</v>
      </c>
      <c r="BX30" s="4">
        <v>6.4520001213065896</v>
      </c>
      <c r="BY30" s="4">
        <v>6.4509781403373996</v>
      </c>
      <c r="BZ30" s="4">
        <v>6.4607677004268096</v>
      </c>
      <c r="CA30" s="4">
        <v>6.45670437238606</v>
      </c>
      <c r="CB30" s="5">
        <f>2.54087746255489^2</f>
        <v>6.4560582797193762</v>
      </c>
      <c r="CC30" s="4">
        <v>6.4588463008907002</v>
      </c>
      <c r="CD30" s="5">
        <f>2.54105405429002^2</f>
        <v>6.4569557068237478</v>
      </c>
      <c r="CE30" s="4">
        <v>6.45886409437301</v>
      </c>
      <c r="CF30" s="5">
        <f>2.54172884711447^2</f>
        <v>6.460385532253853</v>
      </c>
      <c r="CG30" s="4">
        <v>6.45973996016758</v>
      </c>
      <c r="CH30" s="4">
        <v>6.45259161546565</v>
      </c>
      <c r="CI30" s="4">
        <v>6.4524080014985801</v>
      </c>
      <c r="CJ30" s="4">
        <v>6.5874890273940698</v>
      </c>
      <c r="CK30" s="4">
        <v>6.4546734303348101</v>
      </c>
      <c r="CL30" s="4">
        <v>6.5640117570799799</v>
      </c>
      <c r="CM30" s="4">
        <v>6.6392644622709902</v>
      </c>
      <c r="CN30" s="4">
        <v>7.1095001992967797</v>
      </c>
      <c r="CO30" s="4">
        <v>6.4137966111112696</v>
      </c>
      <c r="CP30" s="4">
        <v>6.3646437337245603</v>
      </c>
      <c r="CQ30" s="5">
        <v>6.3525458488514897</v>
      </c>
      <c r="CR30" s="4">
        <v>6.5981923241217997</v>
      </c>
      <c r="CS30" s="4">
        <v>7.3726048790165901</v>
      </c>
      <c r="CT30" s="4">
        <v>6.5132559172691398</v>
      </c>
      <c r="CU30" s="4">
        <v>7.6188281840921599</v>
      </c>
      <c r="CV30" s="4">
        <v>7.2303706897341202</v>
      </c>
      <c r="CW30" s="4">
        <v>6.8049597738754404</v>
      </c>
      <c r="CX30" s="4">
        <v>7.3436643889407902</v>
      </c>
      <c r="CY30" s="4">
        <v>6.5744239472054504</v>
      </c>
      <c r="CZ30" s="4">
        <v>7.4120883700969697</v>
      </c>
      <c r="DA30" s="4">
        <v>7.2620578378308904</v>
      </c>
      <c r="DB30" s="4">
        <v>6.8788781924272699</v>
      </c>
      <c r="DC30" s="4">
        <v>6.7556821111803904</v>
      </c>
      <c r="DD30" s="4">
        <v>6.9126933572223601</v>
      </c>
      <c r="DE30" s="4">
        <v>6.9791784195701299</v>
      </c>
      <c r="DF30" s="4">
        <v>6.3968210457171297</v>
      </c>
      <c r="DG30" s="4">
        <v>6.3644394958891599</v>
      </c>
      <c r="DH30" s="4">
        <v>6.3761992138111996</v>
      </c>
      <c r="DI30" s="4">
        <v>6.4116191238300297</v>
      </c>
      <c r="DJ30" s="4">
        <v>6.3796860100524801</v>
      </c>
      <c r="DK30" s="4">
        <v>6.3087807781367298</v>
      </c>
      <c r="DL30" s="4">
        <v>6.3918029928099198</v>
      </c>
      <c r="DM30" s="4">
        <v>6.2716494631068302</v>
      </c>
      <c r="DN30" s="4">
        <v>6.2922820102631203</v>
      </c>
      <c r="DO30" s="4">
        <v>6.3240521889955001</v>
      </c>
      <c r="DP30" s="4">
        <v>6.3149104162912204</v>
      </c>
      <c r="DQ30" s="4">
        <v>7.2303706897341202</v>
      </c>
      <c r="DR30" s="4">
        <v>6.28364109829627</v>
      </c>
      <c r="DS30" s="4">
        <v>6.4709809451319904</v>
      </c>
      <c r="DT30" s="4">
        <v>6.3216263497876302</v>
      </c>
      <c r="DU30" s="4">
        <v>6.4627585489017996</v>
      </c>
      <c r="DV30" s="4">
        <v>6.2780590436679597</v>
      </c>
      <c r="DW30" s="4">
        <v>6.5498590634571601</v>
      </c>
      <c r="DX30" s="4">
        <v>6.4083374381728904</v>
      </c>
      <c r="DY30" s="4">
        <v>6.4358480304120302</v>
      </c>
      <c r="DZ30" s="4">
        <v>6.3543454405183999</v>
      </c>
      <c r="EA30" s="4">
        <v>6.3774148364006296</v>
      </c>
      <c r="EB30" s="4">
        <v>6.4509732467401903</v>
      </c>
      <c r="EC30" s="4">
        <v>6.5483213998504404</v>
      </c>
      <c r="ED30" s="4">
        <v>6.5055320171747901</v>
      </c>
      <c r="EE30" s="4">
        <v>6.8080822209473002</v>
      </c>
      <c r="EF30" s="4">
        <v>6.6925555555274503</v>
      </c>
      <c r="EG30" s="4">
        <v>6.8354741088646804</v>
      </c>
      <c r="EH30" s="4">
        <v>6.5984080979970603</v>
      </c>
      <c r="EI30" s="4">
        <v>6.6317722364613498</v>
      </c>
      <c r="EJ30" s="4">
        <v>6.8086630958274403</v>
      </c>
      <c r="EK30" s="4">
        <v>6.8129937999279298</v>
      </c>
      <c r="EL30" s="4">
        <v>7.2897565167342604</v>
      </c>
      <c r="EM30" s="4">
        <v>7.4006030667126996</v>
      </c>
      <c r="EN30" s="4">
        <v>7.7390115686338099</v>
      </c>
      <c r="EO30" s="4">
        <v>7.5280365312235702</v>
      </c>
      <c r="EP30" s="4">
        <v>6.7368088863819802</v>
      </c>
      <c r="EQ30" s="4">
        <v>8.1138098644996095</v>
      </c>
      <c r="ER30" s="4">
        <v>7.3418440789387303</v>
      </c>
      <c r="ES30" s="4">
        <v>8.0506001822636399</v>
      </c>
      <c r="ET30" s="4">
        <v>8.3326947878485598</v>
      </c>
      <c r="EU30" s="4">
        <v>8.6144723211997398</v>
      </c>
      <c r="EV30" s="4">
        <v>8.4168428351485201</v>
      </c>
      <c r="EW30" s="4">
        <v>8.2195394072421006</v>
      </c>
      <c r="EX30" s="5">
        <v>6.2138542808261104</v>
      </c>
      <c r="EY30" s="9">
        <v>6.6930577620087401</v>
      </c>
      <c r="EZ30" s="9">
        <v>6.7761803413134603</v>
      </c>
      <c r="FA30" s="9">
        <v>6.7425719229009804</v>
      </c>
      <c r="FB30" s="9">
        <v>6.6815665358568497</v>
      </c>
      <c r="FC30" s="9">
        <v>6.7014980943463698</v>
      </c>
      <c r="FD30" s="9">
        <v>6.6635524142696498</v>
      </c>
      <c r="FE30" s="9">
        <v>6.6854435380643</v>
      </c>
      <c r="FF30" s="9">
        <v>6.6190558381309899</v>
      </c>
      <c r="FG30" s="9">
        <v>6.6277666058164</v>
      </c>
      <c r="FH30" s="9">
        <v>6.6581063820005699</v>
      </c>
      <c r="FI30" s="9">
        <v>6.7511919408557697</v>
      </c>
      <c r="FJ30" s="9">
        <v>6.5798338479127896</v>
      </c>
      <c r="FK30" s="9">
        <v>6.5611736705672401</v>
      </c>
      <c r="FL30" s="9">
        <v>6.6507596006959799</v>
      </c>
      <c r="FM30" s="9">
        <v>6.6099125836152002</v>
      </c>
      <c r="FN30" s="9">
        <v>6.6172083144677503</v>
      </c>
      <c r="FO30" s="9">
        <v>6.5863172982178204</v>
      </c>
      <c r="FP30" s="9">
        <v>6.6799741609691496</v>
      </c>
      <c r="FQ30" s="9">
        <v>6.7207130104959996</v>
      </c>
      <c r="FR30" s="9">
        <v>6.5920071043601602</v>
      </c>
    </row>
  </sheetData>
  <conditionalFormatting sqref="B3:FR30">
    <cfRule type="expression" dxfId="26" priority="1">
      <formula>B3:FR31=MIN($B3:$FR3)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28DD4-B8D5-478E-A30F-841BABF9ED05}">
  <dimension ref="A1:FS30"/>
  <sheetViews>
    <sheetView tabSelected="1" topLeftCell="AY1" zoomScale="50" zoomScaleNormal="50" workbookViewId="0">
      <selection activeCell="BP30" sqref="BP30"/>
    </sheetView>
  </sheetViews>
  <sheetFormatPr defaultRowHeight="13.8" x14ac:dyDescent="0.25"/>
  <sheetData>
    <row r="1" spans="1:175" s="18" customFormat="1" x14ac:dyDescent="0.25">
      <c r="A1" s="22" t="s">
        <v>0</v>
      </c>
      <c r="X1" s="22" t="s">
        <v>130</v>
      </c>
      <c r="AS1" s="22" t="s">
        <v>6</v>
      </c>
      <c r="BP1" s="22" t="s">
        <v>131</v>
      </c>
      <c r="CK1" s="22" t="s">
        <v>2</v>
      </c>
      <c r="DH1" s="22" t="s">
        <v>132</v>
      </c>
      <c r="EC1" s="22" t="s">
        <v>3</v>
      </c>
      <c r="EY1" s="22" t="s">
        <v>133</v>
      </c>
    </row>
    <row r="2" spans="1:175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27</v>
      </c>
      <c r="X2" s="1" t="s">
        <v>7</v>
      </c>
      <c r="Y2" s="1" t="s">
        <v>8</v>
      </c>
      <c r="Z2" s="1" t="s">
        <v>9</v>
      </c>
      <c r="AA2" s="1" t="s">
        <v>10</v>
      </c>
      <c r="AB2" s="1" t="s">
        <v>11</v>
      </c>
      <c r="AC2" s="1" t="s">
        <v>12</v>
      </c>
      <c r="AD2" s="1" t="s">
        <v>13</v>
      </c>
      <c r="AE2" s="1" t="s">
        <v>14</v>
      </c>
      <c r="AF2" s="1" t="s">
        <v>15</v>
      </c>
      <c r="AG2" s="1" t="s">
        <v>16</v>
      </c>
      <c r="AH2" s="1" t="s">
        <v>17</v>
      </c>
      <c r="AI2" s="1" t="s">
        <v>18</v>
      </c>
      <c r="AJ2" s="1" t="s">
        <v>19</v>
      </c>
      <c r="AK2" s="1" t="s">
        <v>20</v>
      </c>
      <c r="AL2" s="1" t="s">
        <v>21</v>
      </c>
      <c r="AM2" s="1" t="s">
        <v>22</v>
      </c>
      <c r="AN2" s="1" t="s">
        <v>23</v>
      </c>
      <c r="AO2" s="1" t="s">
        <v>24</v>
      </c>
      <c r="AP2" s="1" t="s">
        <v>25</v>
      </c>
      <c r="AQ2" s="1" t="s">
        <v>26</v>
      </c>
      <c r="AR2" s="1" t="s">
        <v>27</v>
      </c>
      <c r="AS2" s="1" t="s">
        <v>5</v>
      </c>
      <c r="AT2" s="1" t="s">
        <v>6</v>
      </c>
      <c r="AU2" s="1" t="s">
        <v>7</v>
      </c>
      <c r="AV2" s="1" t="s">
        <v>8</v>
      </c>
      <c r="AW2" s="1" t="s">
        <v>9</v>
      </c>
      <c r="AX2" s="1" t="s">
        <v>10</v>
      </c>
      <c r="AY2" s="1" t="s">
        <v>11</v>
      </c>
      <c r="AZ2" s="1" t="s">
        <v>12</v>
      </c>
      <c r="BA2" s="1" t="s">
        <v>13</v>
      </c>
      <c r="BB2" s="1" t="s">
        <v>14</v>
      </c>
      <c r="BC2" s="1" t="s">
        <v>15</v>
      </c>
      <c r="BD2" s="1" t="s">
        <v>16</v>
      </c>
      <c r="BE2" s="1" t="s">
        <v>17</v>
      </c>
      <c r="BF2" s="1" t="s">
        <v>18</v>
      </c>
      <c r="BG2" s="1" t="s">
        <v>19</v>
      </c>
      <c r="BH2" s="1" t="s">
        <v>20</v>
      </c>
      <c r="BI2" s="1" t="s">
        <v>21</v>
      </c>
      <c r="BJ2" s="1" t="s">
        <v>22</v>
      </c>
      <c r="BK2" s="1" t="s">
        <v>23</v>
      </c>
      <c r="BL2" s="1" t="s">
        <v>24</v>
      </c>
      <c r="BM2" s="1" t="s">
        <v>25</v>
      </c>
      <c r="BN2" s="1" t="s">
        <v>26</v>
      </c>
      <c r="BO2" s="1" t="s">
        <v>27</v>
      </c>
      <c r="BP2" s="1" t="s">
        <v>7</v>
      </c>
      <c r="BQ2" s="1" t="s">
        <v>8</v>
      </c>
      <c r="BR2" s="1" t="s">
        <v>9</v>
      </c>
      <c r="BS2" s="1" t="s">
        <v>10</v>
      </c>
      <c r="BT2" s="1" t="s">
        <v>11</v>
      </c>
      <c r="BU2" s="1" t="s">
        <v>12</v>
      </c>
      <c r="BV2" s="1" t="s">
        <v>13</v>
      </c>
      <c r="BW2" s="1" t="s">
        <v>14</v>
      </c>
      <c r="BX2" s="1" t="s">
        <v>15</v>
      </c>
      <c r="BY2" s="1" t="s">
        <v>16</v>
      </c>
      <c r="BZ2" s="1" t="s">
        <v>17</v>
      </c>
      <c r="CA2" s="1" t="s">
        <v>18</v>
      </c>
      <c r="CB2" s="1" t="s">
        <v>19</v>
      </c>
      <c r="CC2" s="1" t="s">
        <v>20</v>
      </c>
      <c r="CD2" s="1" t="s">
        <v>21</v>
      </c>
      <c r="CE2" s="1" t="s">
        <v>22</v>
      </c>
      <c r="CF2" s="1" t="s">
        <v>23</v>
      </c>
      <c r="CG2" s="1" t="s">
        <v>24</v>
      </c>
      <c r="CH2" s="1" t="s">
        <v>25</v>
      </c>
      <c r="CI2" s="1" t="s">
        <v>26</v>
      </c>
      <c r="CJ2" s="1" t="s">
        <v>27</v>
      </c>
      <c r="CK2" s="1" t="s">
        <v>5</v>
      </c>
      <c r="CL2" s="1" t="s">
        <v>6</v>
      </c>
      <c r="CM2" s="1" t="s">
        <v>7</v>
      </c>
      <c r="CN2" s="1" t="s">
        <v>8</v>
      </c>
      <c r="CO2" s="1" t="s">
        <v>9</v>
      </c>
      <c r="CP2" s="1" t="s">
        <v>10</v>
      </c>
      <c r="CQ2" s="1" t="s">
        <v>11</v>
      </c>
      <c r="CR2" s="1" t="s">
        <v>12</v>
      </c>
      <c r="CS2" s="1" t="s">
        <v>13</v>
      </c>
      <c r="CT2" s="1" t="s">
        <v>14</v>
      </c>
      <c r="CU2" s="1" t="s">
        <v>15</v>
      </c>
      <c r="CV2" s="1" t="s">
        <v>16</v>
      </c>
      <c r="CW2" s="1" t="s">
        <v>17</v>
      </c>
      <c r="CX2" s="1" t="s">
        <v>18</v>
      </c>
      <c r="CY2" s="1" t="s">
        <v>19</v>
      </c>
      <c r="CZ2" s="1" t="s">
        <v>20</v>
      </c>
      <c r="DA2" s="1" t="s">
        <v>21</v>
      </c>
      <c r="DB2" s="1" t="s">
        <v>22</v>
      </c>
      <c r="DC2" s="1" t="s">
        <v>23</v>
      </c>
      <c r="DD2" s="1" t="s">
        <v>24</v>
      </c>
      <c r="DE2" s="1" t="s">
        <v>25</v>
      </c>
      <c r="DF2" s="1" t="s">
        <v>26</v>
      </c>
      <c r="DG2" s="1" t="s">
        <v>27</v>
      </c>
      <c r="DH2" s="1" t="s">
        <v>7</v>
      </c>
      <c r="DI2" s="1" t="s">
        <v>8</v>
      </c>
      <c r="DJ2" s="1" t="s">
        <v>9</v>
      </c>
      <c r="DK2" s="1" t="s">
        <v>10</v>
      </c>
      <c r="DL2" s="1" t="s">
        <v>11</v>
      </c>
      <c r="DM2" s="1" t="s">
        <v>12</v>
      </c>
      <c r="DN2" s="1" t="s">
        <v>13</v>
      </c>
      <c r="DO2" s="1" t="s">
        <v>14</v>
      </c>
      <c r="DP2" s="1" t="s">
        <v>15</v>
      </c>
      <c r="DQ2" s="1" t="s">
        <v>16</v>
      </c>
      <c r="DR2" s="1" t="s">
        <v>17</v>
      </c>
      <c r="DS2" s="1" t="s">
        <v>18</v>
      </c>
      <c r="DT2" s="1" t="s">
        <v>19</v>
      </c>
      <c r="DU2" s="1" t="s">
        <v>20</v>
      </c>
      <c r="DV2" s="1" t="s">
        <v>21</v>
      </c>
      <c r="DW2" s="1" t="s">
        <v>22</v>
      </c>
      <c r="DX2" s="1" t="s">
        <v>23</v>
      </c>
      <c r="DY2" s="1" t="s">
        <v>24</v>
      </c>
      <c r="DZ2" s="1" t="s">
        <v>25</v>
      </c>
      <c r="EA2" s="1" t="s">
        <v>26</v>
      </c>
      <c r="EB2" s="1" t="s">
        <v>27</v>
      </c>
      <c r="EC2" s="1" t="s">
        <v>5</v>
      </c>
      <c r="ED2" s="1" t="s">
        <v>7</v>
      </c>
      <c r="EE2" s="1" t="s">
        <v>8</v>
      </c>
      <c r="EF2" s="1" t="s">
        <v>9</v>
      </c>
      <c r="EG2" s="1" t="s">
        <v>10</v>
      </c>
      <c r="EH2" s="1" t="s">
        <v>11</v>
      </c>
      <c r="EI2" s="1" t="s">
        <v>12</v>
      </c>
      <c r="EJ2" s="1" t="s">
        <v>13</v>
      </c>
      <c r="EK2" s="1" t="s">
        <v>14</v>
      </c>
      <c r="EL2" s="1" t="s">
        <v>15</v>
      </c>
      <c r="EM2" s="1" t="s">
        <v>16</v>
      </c>
      <c r="EN2" s="1" t="s">
        <v>17</v>
      </c>
      <c r="EO2" s="1" t="s">
        <v>18</v>
      </c>
      <c r="EP2" s="1" t="s">
        <v>19</v>
      </c>
      <c r="EQ2" s="1" t="s">
        <v>20</v>
      </c>
      <c r="ER2" s="1" t="s">
        <v>21</v>
      </c>
      <c r="ES2" s="1" t="s">
        <v>22</v>
      </c>
      <c r="ET2" s="1" t="s">
        <v>23</v>
      </c>
      <c r="EU2" s="1" t="s">
        <v>24</v>
      </c>
      <c r="EV2" s="1" t="s">
        <v>25</v>
      </c>
      <c r="EW2" s="1" t="s">
        <v>26</v>
      </c>
      <c r="EX2" s="1" t="s">
        <v>27</v>
      </c>
      <c r="EY2" s="1" t="s">
        <v>7</v>
      </c>
      <c r="EZ2" s="1" t="s">
        <v>8</v>
      </c>
      <c r="FA2" s="1" t="s">
        <v>9</v>
      </c>
      <c r="FB2" s="1" t="s">
        <v>10</v>
      </c>
      <c r="FC2" s="1" t="s">
        <v>11</v>
      </c>
      <c r="FD2" s="1" t="s">
        <v>12</v>
      </c>
      <c r="FE2" s="1" t="s">
        <v>13</v>
      </c>
      <c r="FF2" s="1" t="s">
        <v>14</v>
      </c>
      <c r="FG2" s="1" t="s">
        <v>15</v>
      </c>
      <c r="FH2" s="1" t="s">
        <v>16</v>
      </c>
      <c r="FI2" s="1" t="s">
        <v>17</v>
      </c>
      <c r="FJ2" s="1" t="s">
        <v>18</v>
      </c>
      <c r="FK2" s="1" t="s">
        <v>19</v>
      </c>
      <c r="FL2" s="1" t="s">
        <v>20</v>
      </c>
      <c r="FM2" s="1" t="s">
        <v>21</v>
      </c>
      <c r="FN2" s="1" t="s">
        <v>22</v>
      </c>
      <c r="FO2" s="1" t="s">
        <v>23</v>
      </c>
      <c r="FP2" s="1" t="s">
        <v>24</v>
      </c>
      <c r="FQ2" s="1" t="s">
        <v>25</v>
      </c>
      <c r="FR2" s="1" t="s">
        <v>26</v>
      </c>
      <c r="FS2" s="1" t="s">
        <v>27</v>
      </c>
    </row>
    <row r="3" spans="1:175" ht="14.4" x14ac:dyDescent="0.3">
      <c r="A3" s="2">
        <v>16.938033627889599</v>
      </c>
      <c r="B3" s="2">
        <v>195.40190415075301</v>
      </c>
      <c r="C3" s="2">
        <v>17.1101272738746</v>
      </c>
      <c r="D3" s="2">
        <v>16.699650541290101</v>
      </c>
      <c r="E3" s="2">
        <v>16.362859192711898</v>
      </c>
      <c r="F3" s="2">
        <v>15.683253992449799</v>
      </c>
      <c r="G3" s="2">
        <v>16.4380818909253</v>
      </c>
      <c r="H3" s="2">
        <v>15.5582002573527</v>
      </c>
      <c r="I3" s="2">
        <v>15.917216738483599</v>
      </c>
      <c r="J3" s="2">
        <v>15.7487239851495</v>
      </c>
      <c r="K3" s="2">
        <v>16.1978999258077</v>
      </c>
      <c r="L3" s="2">
        <v>15.766094594655</v>
      </c>
      <c r="M3" s="2">
        <v>15.396754405828601</v>
      </c>
      <c r="N3" s="2">
        <v>15.4870130052291</v>
      </c>
      <c r="O3" s="2">
        <v>15.4260832640801</v>
      </c>
      <c r="P3" s="2">
        <v>15.297662066454601</v>
      </c>
      <c r="Q3" s="2">
        <v>14.9426966081293</v>
      </c>
      <c r="R3" s="2">
        <v>15.926579390240301</v>
      </c>
      <c r="S3" s="2">
        <v>15.1937425450385</v>
      </c>
      <c r="T3" s="2">
        <v>14.955873420244</v>
      </c>
      <c r="U3" s="2">
        <v>14.759784700516301</v>
      </c>
      <c r="V3" s="3">
        <v>14.732517154796399</v>
      </c>
      <c r="W3" s="2">
        <v>15.1507123790687</v>
      </c>
      <c r="X3" s="2">
        <v>11.052641066972299</v>
      </c>
      <c r="Y3" s="2">
        <v>10.6767385221072</v>
      </c>
      <c r="Z3" s="2">
        <v>11.759637785800299</v>
      </c>
      <c r="AA3" s="2">
        <v>11.5162487240234</v>
      </c>
      <c r="AB3" s="2">
        <v>11.748373953307601</v>
      </c>
      <c r="AC3" s="2">
        <v>11.8549076881249</v>
      </c>
      <c r="AD3" s="2">
        <v>11.651388617696</v>
      </c>
      <c r="AE3" s="2">
        <v>12.0132023016926</v>
      </c>
      <c r="AF3" s="2">
        <v>11.9187022961547</v>
      </c>
      <c r="AG3" s="2">
        <v>11.6483850032073</v>
      </c>
      <c r="AH3" s="2">
        <v>11.019391881300701</v>
      </c>
      <c r="AI3" s="2">
        <v>10.831970514929401</v>
      </c>
      <c r="AJ3" s="2">
        <v>10.928928284739399</v>
      </c>
      <c r="AK3" s="2">
        <v>11.5160241892226</v>
      </c>
      <c r="AL3" s="2">
        <v>10.574922664515601</v>
      </c>
      <c r="AM3" s="2">
        <v>11.0643064806167</v>
      </c>
      <c r="AN3" s="2">
        <v>10.968144443698099</v>
      </c>
      <c r="AO3" s="2">
        <v>10.7558131471827</v>
      </c>
      <c r="AP3" s="2">
        <v>11.116956811550899</v>
      </c>
      <c r="AQ3" s="2">
        <v>10.7769656754932</v>
      </c>
      <c r="AR3" s="2">
        <v>10.5336917395614</v>
      </c>
      <c r="AS3" s="2">
        <v>14.8487411101846</v>
      </c>
      <c r="AT3" s="2">
        <v>195.25028914998899</v>
      </c>
      <c r="AU3" s="2">
        <v>14.873432068802501</v>
      </c>
      <c r="AV3" s="2">
        <v>14.896249042145699</v>
      </c>
      <c r="AW3" s="2">
        <v>14.9208251777493</v>
      </c>
      <c r="AX3" s="2">
        <v>15.176028562205801</v>
      </c>
      <c r="AY3" s="2">
        <v>15.2204379619796</v>
      </c>
      <c r="AZ3" s="2">
        <v>15.1245288165287</v>
      </c>
      <c r="BA3" s="2">
        <v>15.393206288421799</v>
      </c>
      <c r="BB3" s="2">
        <v>15.2144588960996</v>
      </c>
      <c r="BC3" s="2">
        <v>15.249058046315801</v>
      </c>
      <c r="BD3" s="2">
        <v>15.2285111654421</v>
      </c>
      <c r="BE3" s="2">
        <v>15.1995511761854</v>
      </c>
      <c r="BF3" s="2">
        <v>15.308274903099999</v>
      </c>
      <c r="BG3" s="2">
        <v>15.363296508484</v>
      </c>
      <c r="BH3" s="2">
        <v>15.3355342077939</v>
      </c>
      <c r="BI3" s="2">
        <v>14.9812353797742</v>
      </c>
      <c r="BJ3" s="2">
        <v>15.031201923332301</v>
      </c>
      <c r="BK3" s="2">
        <v>15.08506746906</v>
      </c>
      <c r="BL3" s="2">
        <v>15.0483911463252</v>
      </c>
      <c r="BM3" s="2">
        <v>15.0136050607054</v>
      </c>
      <c r="BN3" s="2">
        <v>15.0673891328771</v>
      </c>
      <c r="BO3" s="2">
        <v>14.963131029475401</v>
      </c>
      <c r="BP3" s="2">
        <v>9.01345186987772</v>
      </c>
      <c r="BQ3" s="4">
        <v>9.0579051831207398</v>
      </c>
      <c r="BR3" s="4">
        <v>9.0924657861482103</v>
      </c>
      <c r="BS3" s="4">
        <v>9.0351722103096499</v>
      </c>
      <c r="BT3" s="4">
        <v>9.0459281435517696</v>
      </c>
      <c r="BU3" s="4">
        <v>8.9925593105598001</v>
      </c>
      <c r="BV3" s="4">
        <v>8.9874276748901405</v>
      </c>
      <c r="BW3" s="4">
        <v>9.0577970317612699</v>
      </c>
      <c r="BX3" s="4">
        <v>9.0028321768203394</v>
      </c>
      <c r="BY3" s="5">
        <v>8.9600240540897609</v>
      </c>
      <c r="BZ3" s="4">
        <v>8.9941336380416299</v>
      </c>
      <c r="CA3" s="4">
        <v>9.0411232173261098</v>
      </c>
      <c r="CB3" s="4">
        <v>9.0385400107372291</v>
      </c>
      <c r="CC3" s="4">
        <v>9.0479071188942495</v>
      </c>
      <c r="CD3" s="4">
        <v>9.14712581853078</v>
      </c>
      <c r="CE3" s="4">
        <v>9.1132756509176094</v>
      </c>
      <c r="CF3" s="4">
        <v>9.10359869882822</v>
      </c>
      <c r="CG3" s="4">
        <v>9.1367265973520002</v>
      </c>
      <c r="CH3" s="4">
        <v>9.0993220014689609</v>
      </c>
      <c r="CI3" s="4">
        <v>9.1518011402818704</v>
      </c>
      <c r="CJ3" s="4">
        <v>9.1519725321967496</v>
      </c>
      <c r="CK3" s="4">
        <v>17.400235302378402</v>
      </c>
      <c r="CL3" s="4">
        <v>191.072141485781</v>
      </c>
      <c r="CM3" s="4">
        <v>23.785602582723399</v>
      </c>
      <c r="CN3" s="4">
        <v>38.935671052457899</v>
      </c>
      <c r="CO3" s="4">
        <v>25.769241108375699</v>
      </c>
      <c r="CP3" s="4">
        <v>29.513613995712799</v>
      </c>
      <c r="CQ3" s="4">
        <v>35.004932549536299</v>
      </c>
      <c r="CR3" s="4">
        <v>28.1618670349038</v>
      </c>
      <c r="CS3" s="4">
        <v>29.710106816784901</v>
      </c>
      <c r="CT3" s="4">
        <v>18.47822332134</v>
      </c>
      <c r="CU3" s="4">
        <v>43.546147711610203</v>
      </c>
      <c r="CV3" s="4">
        <v>21.891363166705599</v>
      </c>
      <c r="CW3" s="4">
        <v>22.4961360559074</v>
      </c>
      <c r="CX3" s="4">
        <v>27.506807238209401</v>
      </c>
      <c r="CY3" s="4">
        <v>22.1697371279576</v>
      </c>
      <c r="CZ3" s="4">
        <v>28.152308637865001</v>
      </c>
      <c r="DA3" s="4">
        <v>33.726715571718799</v>
      </c>
      <c r="DB3" s="4">
        <v>33.246791334079298</v>
      </c>
      <c r="DC3" s="4">
        <v>19.244631090010799</v>
      </c>
      <c r="DD3" s="4">
        <v>37.230427886755301</v>
      </c>
      <c r="DE3" s="4">
        <v>27.524455867297998</v>
      </c>
      <c r="DF3" s="4">
        <v>39.186247022932598</v>
      </c>
      <c r="DG3" s="4">
        <v>21.093724974917802</v>
      </c>
      <c r="DH3" s="4">
        <v>14.6634086680019</v>
      </c>
      <c r="DI3" s="4">
        <v>25.749859790927101</v>
      </c>
      <c r="DJ3" s="4">
        <v>15.6898900139873</v>
      </c>
      <c r="DK3" s="4">
        <v>17.445100673983401</v>
      </c>
      <c r="DL3" s="4">
        <v>30.966287446789799</v>
      </c>
      <c r="DM3" s="4">
        <v>19.505311942380398</v>
      </c>
      <c r="DN3" s="4">
        <v>15.214741496731101</v>
      </c>
      <c r="DO3" s="4">
        <v>24.6844987511517</v>
      </c>
      <c r="DP3" s="4">
        <v>23.329874884893599</v>
      </c>
      <c r="DQ3" s="4">
        <v>14.6980862910747</v>
      </c>
      <c r="DR3" s="4">
        <v>22.4961360559074</v>
      </c>
      <c r="DS3" s="4">
        <v>21.8869445164597</v>
      </c>
      <c r="DT3" s="4">
        <v>15.3280338250791</v>
      </c>
      <c r="DU3" s="4">
        <v>29.030021167600701</v>
      </c>
      <c r="DV3" s="4">
        <v>17.667711262791698</v>
      </c>
      <c r="DW3" s="4">
        <v>21.828066223655298</v>
      </c>
      <c r="DX3" s="4">
        <v>18.689097724288899</v>
      </c>
      <c r="DY3" s="4">
        <v>14.6729845919232</v>
      </c>
      <c r="DZ3" s="4">
        <v>19.088727369224198</v>
      </c>
      <c r="EA3" s="4">
        <v>16.394334360708399</v>
      </c>
      <c r="EB3" s="4">
        <v>32.739665058444501</v>
      </c>
      <c r="EC3" s="4">
        <v>23.147008426572601</v>
      </c>
      <c r="ED3" s="4">
        <v>19.400763352521999</v>
      </c>
      <c r="EE3" s="4">
        <v>20.565784096475301</v>
      </c>
      <c r="EF3" s="4">
        <v>22.430698532530101</v>
      </c>
      <c r="EG3" s="4">
        <v>25.185185112890601</v>
      </c>
      <c r="EH3" s="4">
        <v>23.664159080934699</v>
      </c>
      <c r="EI3" s="4">
        <v>21.348733202126599</v>
      </c>
      <c r="EJ3" s="4">
        <v>37.008941995770499</v>
      </c>
      <c r="EK3" s="4">
        <v>28.560791003259101</v>
      </c>
      <c r="EL3" s="4">
        <v>22.776462225141099</v>
      </c>
      <c r="EM3" s="4">
        <v>18.6452403779805</v>
      </c>
      <c r="EN3" s="4">
        <v>31.5643461452112</v>
      </c>
      <c r="EO3" s="4">
        <v>21.398813614458501</v>
      </c>
      <c r="EP3" s="4">
        <v>25.519780800252601</v>
      </c>
      <c r="EQ3" s="4">
        <v>25.8630643240156</v>
      </c>
      <c r="ER3" s="4">
        <v>18.880578256382801</v>
      </c>
      <c r="ES3" s="4">
        <v>25.208271017984998</v>
      </c>
      <c r="ET3" s="4">
        <v>30.263708979410499</v>
      </c>
      <c r="EU3" s="4">
        <v>22.216342671809201</v>
      </c>
      <c r="EV3" s="4">
        <v>33.367894725090999</v>
      </c>
      <c r="EW3" s="4">
        <v>25.646842378618299</v>
      </c>
      <c r="EX3" s="4">
        <v>21.1991228079679</v>
      </c>
      <c r="EY3" s="4">
        <v>13.1462775866258</v>
      </c>
      <c r="EZ3" s="9">
        <v>19.682371459604902</v>
      </c>
      <c r="FA3" s="9">
        <v>29.4361010347152</v>
      </c>
      <c r="FB3" s="9">
        <v>16.124194511210799</v>
      </c>
      <c r="FC3" s="9">
        <v>22.9624567676432</v>
      </c>
      <c r="FD3" s="9">
        <v>34.532077480808397</v>
      </c>
      <c r="FE3" s="9">
        <v>29.330648485985801</v>
      </c>
      <c r="FF3" s="9">
        <v>28.613581329340501</v>
      </c>
      <c r="FG3" s="9">
        <v>15.379237949193</v>
      </c>
      <c r="FH3" s="9">
        <v>18.3664410201816</v>
      </c>
      <c r="FI3" s="9">
        <v>13.224124881573699</v>
      </c>
      <c r="FJ3" s="9">
        <v>17.093395995314101</v>
      </c>
      <c r="FK3" s="9">
        <v>18.439465427915302</v>
      </c>
      <c r="FL3" s="9">
        <v>32.411281217350599</v>
      </c>
      <c r="FM3" s="9">
        <v>17.810007273795399</v>
      </c>
      <c r="FN3" s="9">
        <v>27.489224245090899</v>
      </c>
      <c r="FO3" s="9">
        <v>52.228517297496303</v>
      </c>
      <c r="FP3" s="9">
        <v>15.5193521578611</v>
      </c>
      <c r="FQ3" s="9">
        <v>16.9198513643185</v>
      </c>
      <c r="FR3" s="9">
        <v>14.033264257521299</v>
      </c>
      <c r="FS3" s="9">
        <v>17.054051116310202</v>
      </c>
    </row>
    <row r="4" spans="1:175" ht="14.4" x14ac:dyDescent="0.3">
      <c r="A4" s="2">
        <v>16.8518040234603</v>
      </c>
      <c r="B4" s="2">
        <v>195.495268900664</v>
      </c>
      <c r="C4" s="2">
        <v>17.0577838225752</v>
      </c>
      <c r="D4" s="2">
        <v>16.612660727653999</v>
      </c>
      <c r="E4" s="2">
        <v>16.6977414635295</v>
      </c>
      <c r="F4" s="2">
        <v>16.315582858407101</v>
      </c>
      <c r="G4" s="2">
        <v>16.115556716982901</v>
      </c>
      <c r="H4" s="2">
        <v>15.600461937152501</v>
      </c>
      <c r="I4" s="2">
        <v>16.273676633705101</v>
      </c>
      <c r="J4" s="2">
        <v>15.861746128278799</v>
      </c>
      <c r="K4" s="2">
        <v>16.010751118830001</v>
      </c>
      <c r="L4" s="2">
        <v>15.451305227961599</v>
      </c>
      <c r="M4" s="2">
        <v>15.285950650870801</v>
      </c>
      <c r="N4" s="2">
        <v>15.408817128655</v>
      </c>
      <c r="O4" s="2">
        <v>15.4141707159584</v>
      </c>
      <c r="P4" s="2">
        <v>15.6849704057288</v>
      </c>
      <c r="Q4" s="2">
        <v>15.277100731944</v>
      </c>
      <c r="R4" s="2">
        <v>15.7925977827331</v>
      </c>
      <c r="S4" s="2">
        <v>15.3032631525039</v>
      </c>
      <c r="T4" s="2">
        <v>15.3024523534135</v>
      </c>
      <c r="U4" s="2">
        <v>14.8599563813233</v>
      </c>
      <c r="V4" s="2">
        <v>15.3318872786655</v>
      </c>
      <c r="W4" s="2">
        <v>15.5144589236328</v>
      </c>
      <c r="X4" s="2">
        <v>11.1481564974641</v>
      </c>
      <c r="Y4" s="2">
        <v>10.9796204229901</v>
      </c>
      <c r="Z4" s="2">
        <v>11.444271026317001</v>
      </c>
      <c r="AA4" s="2">
        <v>10.9790281728914</v>
      </c>
      <c r="AB4" s="2">
        <v>11.5985355931037</v>
      </c>
      <c r="AC4" s="2">
        <v>11.354926154916299</v>
      </c>
      <c r="AD4" s="2">
        <v>11.442017926274101</v>
      </c>
      <c r="AE4" s="2">
        <v>11.740402254621101</v>
      </c>
      <c r="AF4" s="2">
        <v>11.882513533451201</v>
      </c>
      <c r="AG4" s="2">
        <v>11.1643069788432</v>
      </c>
      <c r="AH4" s="2">
        <v>11.190343600349999</v>
      </c>
      <c r="AI4" s="2">
        <v>11.4180156416415</v>
      </c>
      <c r="AJ4" s="2">
        <v>11.277582050098999</v>
      </c>
      <c r="AK4" s="2">
        <v>11.192762133625299</v>
      </c>
      <c r="AL4" s="2">
        <v>11.2208516370649</v>
      </c>
      <c r="AM4" s="2">
        <v>10.9879526655369</v>
      </c>
      <c r="AN4" s="2">
        <v>10.8887848310865</v>
      </c>
      <c r="AO4" s="2">
        <v>10.5372664529479</v>
      </c>
      <c r="AP4" s="2">
        <v>10.316985907455599</v>
      </c>
      <c r="AQ4" s="2">
        <v>10.4086919055951</v>
      </c>
      <c r="AR4" s="2">
        <v>10.315522127492899</v>
      </c>
      <c r="AS4" s="3">
        <v>14.846876282481499</v>
      </c>
      <c r="AT4" s="2">
        <v>195.49938525903701</v>
      </c>
      <c r="AU4" s="2">
        <v>14.8600003360185</v>
      </c>
      <c r="AV4" s="2">
        <v>14.8866091835619</v>
      </c>
      <c r="AW4" s="2">
        <v>14.9142846511347</v>
      </c>
      <c r="AX4" s="2">
        <v>15.298528913271101</v>
      </c>
      <c r="AY4" s="2">
        <v>15.2487131783043</v>
      </c>
      <c r="AZ4" s="2">
        <v>15.1431647955469</v>
      </c>
      <c r="BA4" s="2">
        <v>15.3352086225853</v>
      </c>
      <c r="BB4" s="2">
        <v>15.2281870957297</v>
      </c>
      <c r="BC4" s="2">
        <v>15.247598329558301</v>
      </c>
      <c r="BD4" s="2">
        <v>15.2070404749162</v>
      </c>
      <c r="BE4" s="2">
        <v>15.293443227806399</v>
      </c>
      <c r="BF4" s="2">
        <v>15.3978809641137</v>
      </c>
      <c r="BG4" s="2">
        <v>15.4062492767405</v>
      </c>
      <c r="BH4" s="2">
        <v>15.449935391635901</v>
      </c>
      <c r="BI4" s="2">
        <v>14.9535161342222</v>
      </c>
      <c r="BJ4" s="2">
        <v>14.9643560997461</v>
      </c>
      <c r="BK4" s="2">
        <v>15.011517826958199</v>
      </c>
      <c r="BL4" s="2">
        <v>14.996698210239099</v>
      </c>
      <c r="BM4" s="2">
        <v>14.925782744386099</v>
      </c>
      <c r="BN4" s="2">
        <v>15.001209919302401</v>
      </c>
      <c r="BO4" s="2">
        <v>14.948547210738001</v>
      </c>
      <c r="BP4" s="2">
        <v>8.8908045376656997</v>
      </c>
      <c r="BQ4" s="4">
        <v>8.9388176850075105</v>
      </c>
      <c r="BR4" s="4">
        <v>8.9425623631331206</v>
      </c>
      <c r="BS4" s="4">
        <v>8.8978132476430893</v>
      </c>
      <c r="BT4" s="4">
        <v>8.8842424056746108</v>
      </c>
      <c r="BU4" s="4">
        <v>8.8657929638583006</v>
      </c>
      <c r="BV4" s="4">
        <v>8.8514585770763503</v>
      </c>
      <c r="BW4" s="4">
        <v>8.92122215739791</v>
      </c>
      <c r="BX4" s="4">
        <v>8.8573208974271704</v>
      </c>
      <c r="BY4" s="5">
        <v>8.8178116490076199</v>
      </c>
      <c r="BZ4" s="4">
        <v>8.8646901360310597</v>
      </c>
      <c r="CA4" s="4">
        <v>8.9464050533288297</v>
      </c>
      <c r="CB4" s="4">
        <v>8.8829053763864803</v>
      </c>
      <c r="CC4" s="4">
        <v>8.9035534307398194</v>
      </c>
      <c r="CD4" s="4">
        <v>8.9742138690639806</v>
      </c>
      <c r="CE4" s="4">
        <v>8.9427245918813902</v>
      </c>
      <c r="CF4" s="4">
        <v>8.9810057754683505</v>
      </c>
      <c r="CG4" s="4">
        <v>8.9994150161727404</v>
      </c>
      <c r="CH4" s="4">
        <v>8.98079772674145</v>
      </c>
      <c r="CI4" s="4">
        <v>9.0455046761287896</v>
      </c>
      <c r="CJ4" s="4">
        <v>9.0689975147333293</v>
      </c>
      <c r="CK4" s="4">
        <v>17.415594447246999</v>
      </c>
      <c r="CL4" s="4">
        <v>190.548746415333</v>
      </c>
      <c r="CM4" s="4">
        <v>22.787922191862499</v>
      </c>
      <c r="CN4" s="4">
        <v>39.697913398641298</v>
      </c>
      <c r="CO4" s="4">
        <v>26.759158631011299</v>
      </c>
      <c r="CP4" s="4">
        <v>29.705701768199699</v>
      </c>
      <c r="CQ4" s="4">
        <v>35.809380310818597</v>
      </c>
      <c r="CR4" s="4">
        <v>28.7912993915483</v>
      </c>
      <c r="CS4" s="4">
        <v>33.4383480575598</v>
      </c>
      <c r="CT4" s="4">
        <v>19.090665151926402</v>
      </c>
      <c r="CU4" s="4">
        <v>43.237812443527098</v>
      </c>
      <c r="CV4" s="4">
        <v>23.148387501514101</v>
      </c>
      <c r="CW4" s="4">
        <v>23.553826635719201</v>
      </c>
      <c r="CX4" s="4">
        <v>28.503187969157601</v>
      </c>
      <c r="CY4" s="4">
        <v>24.405476444020302</v>
      </c>
      <c r="CZ4" s="4">
        <v>28.194647598353299</v>
      </c>
      <c r="DA4" s="4">
        <v>33.335031279255702</v>
      </c>
      <c r="DB4" s="4">
        <v>34.173475694622098</v>
      </c>
      <c r="DC4" s="4">
        <v>19.500683736310599</v>
      </c>
      <c r="DD4" s="4">
        <v>37.362224313103198</v>
      </c>
      <c r="DE4" s="4">
        <v>27.976657420423901</v>
      </c>
      <c r="DF4" s="4">
        <v>41.4691269271256</v>
      </c>
      <c r="DG4" s="4">
        <v>21.4863761948762</v>
      </c>
      <c r="DH4" s="4">
        <v>14.451319020035699</v>
      </c>
      <c r="DI4" s="4">
        <v>26.4334983117453</v>
      </c>
      <c r="DJ4" s="4">
        <v>16.251330619486701</v>
      </c>
      <c r="DK4" s="4">
        <v>19.768206959939601</v>
      </c>
      <c r="DL4" s="4">
        <v>31.071579449316399</v>
      </c>
      <c r="DM4" s="4">
        <v>21.163365316824201</v>
      </c>
      <c r="DN4" s="4">
        <v>14.731936853476901</v>
      </c>
      <c r="DO4" s="4">
        <v>25.338508411001499</v>
      </c>
      <c r="DP4" s="4">
        <v>23.618589898839399</v>
      </c>
      <c r="DQ4" s="4">
        <v>15.5259024818402</v>
      </c>
      <c r="DR4" s="4">
        <v>23.553826635719201</v>
      </c>
      <c r="DS4" s="4">
        <v>21.749818551886499</v>
      </c>
      <c r="DT4" s="4">
        <v>14.0481999201217</v>
      </c>
      <c r="DU4" s="4">
        <v>29.1825874435151</v>
      </c>
      <c r="DV4" s="4">
        <v>18.178173385143701</v>
      </c>
      <c r="DW4" s="4">
        <v>22.2971027576598</v>
      </c>
      <c r="DX4" s="4">
        <v>18.217925273214401</v>
      </c>
      <c r="DY4" s="4">
        <v>14.7941642023659</v>
      </c>
      <c r="DZ4" s="4">
        <v>19.1655557829909</v>
      </c>
      <c r="EA4" s="4">
        <v>16.513815525952001</v>
      </c>
      <c r="EB4" s="4">
        <v>33.953528647762099</v>
      </c>
      <c r="EC4" s="4">
        <v>24.288990014681001</v>
      </c>
      <c r="ED4" s="4">
        <v>20.302952128341602</v>
      </c>
      <c r="EE4" s="4">
        <v>20.802483473625301</v>
      </c>
      <c r="EF4" s="4">
        <v>21.753071603073799</v>
      </c>
      <c r="EG4" s="4">
        <v>23.9578456357794</v>
      </c>
      <c r="EH4" s="4">
        <v>24.095202133506401</v>
      </c>
      <c r="EI4" s="4">
        <v>26.3892290212207</v>
      </c>
      <c r="EJ4" s="4">
        <v>40.9671230626222</v>
      </c>
      <c r="EK4" s="4">
        <v>30.604850261646199</v>
      </c>
      <c r="EL4" s="4">
        <v>22.129986310646</v>
      </c>
      <c r="EM4" s="4">
        <v>17.6572831084558</v>
      </c>
      <c r="EN4" s="4">
        <v>33.3982149106536</v>
      </c>
      <c r="EO4" s="4">
        <v>22.643644877867199</v>
      </c>
      <c r="EP4" s="4">
        <v>25.1743467764881</v>
      </c>
      <c r="EQ4" s="4">
        <v>24.195533337636299</v>
      </c>
      <c r="ER4" s="4">
        <v>21.068833105328601</v>
      </c>
      <c r="ES4" s="4">
        <v>23.4961023844455</v>
      </c>
      <c r="ET4" s="4">
        <v>30.539149326180802</v>
      </c>
      <c r="EU4" s="4">
        <v>24.901607037409899</v>
      </c>
      <c r="EV4" s="4">
        <v>34.024689591415203</v>
      </c>
      <c r="EW4" s="4">
        <v>26.4319257461046</v>
      </c>
      <c r="EX4" s="4">
        <v>20.7007088508587</v>
      </c>
      <c r="EY4" s="4">
        <v>14.897828632749899</v>
      </c>
      <c r="EZ4" s="9">
        <v>19.753892762281701</v>
      </c>
      <c r="FA4" s="9">
        <v>26.9350417453097</v>
      </c>
      <c r="FB4" s="9">
        <v>18.2329926149072</v>
      </c>
      <c r="FC4" s="9">
        <v>21.0101507583394</v>
      </c>
      <c r="FD4" s="9">
        <v>33.2230007757734</v>
      </c>
      <c r="FE4" s="9">
        <v>27.418691701573799</v>
      </c>
      <c r="FF4" s="9">
        <v>26.259605778408599</v>
      </c>
      <c r="FG4" s="9">
        <v>15.120302514755901</v>
      </c>
      <c r="FH4" s="9">
        <v>17.126540535048601</v>
      </c>
      <c r="FI4" s="9">
        <v>13.964792977994801</v>
      </c>
      <c r="FJ4" s="9">
        <v>15.055567933092499</v>
      </c>
      <c r="FK4" s="9">
        <v>18.789523614198401</v>
      </c>
      <c r="FL4" s="9">
        <v>34.162953586056702</v>
      </c>
      <c r="FM4" s="9">
        <v>17.376583577727001</v>
      </c>
      <c r="FN4" s="9">
        <v>27.2012266876525</v>
      </c>
      <c r="FO4" s="9">
        <v>51.952667827109899</v>
      </c>
      <c r="FP4" s="9">
        <v>13.769521790906101</v>
      </c>
      <c r="FQ4" s="9">
        <v>16.707549484140401</v>
      </c>
      <c r="FR4" s="9">
        <v>11.3247970628271</v>
      </c>
      <c r="FS4" s="9">
        <v>15.7593383767001</v>
      </c>
    </row>
    <row r="5" spans="1:175" ht="14.4" x14ac:dyDescent="0.3">
      <c r="A5" s="2">
        <v>17.424498748333001</v>
      </c>
      <c r="B5" s="2">
        <v>195.907230743805</v>
      </c>
      <c r="C5" s="2">
        <v>16.988499054022501</v>
      </c>
      <c r="D5" s="2">
        <v>17.1335023097148</v>
      </c>
      <c r="E5" s="2">
        <v>16.726538110950401</v>
      </c>
      <c r="F5" s="2">
        <v>16.948017152416501</v>
      </c>
      <c r="G5" s="2">
        <v>16.742189042822599</v>
      </c>
      <c r="H5" s="2">
        <v>16.1650220532864</v>
      </c>
      <c r="I5" s="2">
        <v>16.6050173758018</v>
      </c>
      <c r="J5" s="2">
        <v>16.524733959701901</v>
      </c>
      <c r="K5" s="2">
        <v>16.144092229678801</v>
      </c>
      <c r="L5" s="2">
        <v>16.397069551273201</v>
      </c>
      <c r="M5" s="2">
        <v>15.685359615918699</v>
      </c>
      <c r="N5" s="2">
        <v>15.9057240700209</v>
      </c>
      <c r="O5" s="2">
        <v>16.1035625976759</v>
      </c>
      <c r="P5" s="2">
        <v>16.558942926411198</v>
      </c>
      <c r="Q5" s="2">
        <v>16.358063252125302</v>
      </c>
      <c r="R5" s="2">
        <v>16.193466277722202</v>
      </c>
      <c r="S5" s="2">
        <v>15.6610051320573</v>
      </c>
      <c r="T5" s="2">
        <v>15.872988605842201</v>
      </c>
      <c r="U5" s="2">
        <v>15.760908814677</v>
      </c>
      <c r="V5" s="2">
        <v>16.509827007368902</v>
      </c>
      <c r="W5" s="2">
        <v>16.026704093393299</v>
      </c>
      <c r="X5" s="2">
        <v>11.302146669828501</v>
      </c>
      <c r="Y5" s="2">
        <v>10.961833930110799</v>
      </c>
      <c r="Z5" s="2">
        <v>11.804546161911301</v>
      </c>
      <c r="AA5" s="2">
        <v>11.3503394448053</v>
      </c>
      <c r="AB5" s="2">
        <v>11.736780292531</v>
      </c>
      <c r="AC5" s="2">
        <v>11.677393161602</v>
      </c>
      <c r="AD5" s="2">
        <v>11.939642097282499</v>
      </c>
      <c r="AE5" s="2">
        <v>11.457479122230501</v>
      </c>
      <c r="AF5" s="2">
        <v>11.5531974896662</v>
      </c>
      <c r="AG5" s="2">
        <v>11.7984137871965</v>
      </c>
      <c r="AH5" s="2">
        <v>11.369343934978099</v>
      </c>
      <c r="AI5" s="2">
        <v>11.3259534827629</v>
      </c>
      <c r="AJ5" s="2">
        <v>11.276994693656899</v>
      </c>
      <c r="AK5" s="2">
        <v>11.330902109994</v>
      </c>
      <c r="AL5" s="2">
        <v>10.957084872930199</v>
      </c>
      <c r="AM5" s="2">
        <v>11.5206048753756</v>
      </c>
      <c r="AN5" s="2">
        <v>10.3437896599961</v>
      </c>
      <c r="AO5" s="2">
        <v>10.9938554430432</v>
      </c>
      <c r="AP5" s="2">
        <v>10.6502556282095</v>
      </c>
      <c r="AQ5" s="2">
        <v>10.489069471385401</v>
      </c>
      <c r="AR5" s="2">
        <v>10.594635919193999</v>
      </c>
      <c r="AS5" s="2">
        <v>15.2700427055058</v>
      </c>
      <c r="AT5" s="2">
        <v>195.87490658339999</v>
      </c>
      <c r="AU5" s="2">
        <v>15.2717899868088</v>
      </c>
      <c r="AV5" s="2">
        <v>15.3013768332833</v>
      </c>
      <c r="AW5" s="2">
        <v>15.324252044060399</v>
      </c>
      <c r="AX5" s="2">
        <v>15.6606737164682</v>
      </c>
      <c r="AY5" s="2">
        <v>15.555720113339801</v>
      </c>
      <c r="AZ5" s="2">
        <v>15.428750080082599</v>
      </c>
      <c r="BA5" s="2">
        <v>15.5840896465531</v>
      </c>
      <c r="BB5" s="2">
        <v>15.5152231723062</v>
      </c>
      <c r="BC5" s="2">
        <v>15.596092500284399</v>
      </c>
      <c r="BD5" s="2">
        <v>15.5580318983379</v>
      </c>
      <c r="BE5" s="2">
        <v>15.656827888289</v>
      </c>
      <c r="BF5" s="2">
        <v>15.749491215702699</v>
      </c>
      <c r="BG5" s="2">
        <v>15.825542280051</v>
      </c>
      <c r="BH5" s="2">
        <v>15.813284485868699</v>
      </c>
      <c r="BI5" s="2">
        <v>15.3160478713635</v>
      </c>
      <c r="BJ5" s="2">
        <v>15.3357551009319</v>
      </c>
      <c r="BK5" s="2">
        <v>15.3960409354065</v>
      </c>
      <c r="BL5" s="2">
        <v>15.327317398166301</v>
      </c>
      <c r="BM5" s="3">
        <v>15.2353301866811</v>
      </c>
      <c r="BN5" s="2">
        <v>15.2650666216582</v>
      </c>
      <c r="BO5" s="2">
        <v>15.2976862310004</v>
      </c>
      <c r="BP5" s="2">
        <v>9.1120672454128506</v>
      </c>
      <c r="BQ5" s="4">
        <v>9.1373709448999296</v>
      </c>
      <c r="BR5" s="4">
        <v>9.1088865551315106</v>
      </c>
      <c r="BS5" s="4">
        <v>9.1020356737001702</v>
      </c>
      <c r="BT5" s="4">
        <v>9.0708489699573196</v>
      </c>
      <c r="BU5" s="4">
        <v>9.0580960413881595</v>
      </c>
      <c r="BV5" s="4">
        <v>9.0466406390479506</v>
      </c>
      <c r="BW5" s="4">
        <v>9.1051250371914492</v>
      </c>
      <c r="BX5" s="4">
        <v>9.0414878558974205</v>
      </c>
      <c r="BY5" s="5">
        <v>8.9738202541041492</v>
      </c>
      <c r="BZ5" s="4">
        <v>9.0495173882239293</v>
      </c>
      <c r="CA5" s="4">
        <v>9.1167397398054799</v>
      </c>
      <c r="CB5" s="4">
        <v>9.0589105310806399</v>
      </c>
      <c r="CC5" s="4">
        <v>9.0576578450275207</v>
      </c>
      <c r="CD5" s="4">
        <v>9.1035706053964898</v>
      </c>
      <c r="CE5" s="4">
        <v>9.0849150197545701</v>
      </c>
      <c r="CF5" s="4">
        <v>9.1562328511030007</v>
      </c>
      <c r="CG5" s="4">
        <v>9.1661636242562992</v>
      </c>
      <c r="CH5" s="4">
        <v>9.1543374497498906</v>
      </c>
      <c r="CI5" s="4">
        <v>9.2091679601310705</v>
      </c>
      <c r="CJ5" s="4">
        <v>9.2142053037066098</v>
      </c>
      <c r="CK5" s="4">
        <v>18.990545965406501</v>
      </c>
      <c r="CL5" s="4">
        <v>190.45634498801601</v>
      </c>
      <c r="CM5" s="4">
        <v>22.759745448584599</v>
      </c>
      <c r="CN5" s="4">
        <v>41.8723619286069</v>
      </c>
      <c r="CO5" s="4">
        <v>28.1170650145778</v>
      </c>
      <c r="CP5" s="4">
        <v>30.417980442601799</v>
      </c>
      <c r="CQ5" s="4">
        <v>35.7960783979916</v>
      </c>
      <c r="CR5" s="4">
        <v>28.997892697693899</v>
      </c>
      <c r="CS5" s="4">
        <v>33.0239897228263</v>
      </c>
      <c r="CT5" s="4">
        <v>19.906265008696199</v>
      </c>
      <c r="CU5" s="4">
        <v>44.514479797053298</v>
      </c>
      <c r="CV5" s="4">
        <v>24.9002307473787</v>
      </c>
      <c r="CW5" s="4">
        <v>24.011321160841501</v>
      </c>
      <c r="CX5" s="4">
        <v>29.1000112611856</v>
      </c>
      <c r="CY5" s="4">
        <v>24.8054034336839</v>
      </c>
      <c r="CZ5" s="4">
        <v>29.346631921732399</v>
      </c>
      <c r="DA5" s="4">
        <v>34.259733827673301</v>
      </c>
      <c r="DB5" s="4">
        <v>36.482068851165998</v>
      </c>
      <c r="DC5" s="4">
        <v>20.342558584094501</v>
      </c>
      <c r="DD5" s="4">
        <v>38.877885820178903</v>
      </c>
      <c r="DE5" s="4">
        <v>29.121206552621398</v>
      </c>
      <c r="DF5" s="4">
        <v>41.372936527122597</v>
      </c>
      <c r="DG5" s="4">
        <v>22.5386441116231</v>
      </c>
      <c r="DH5" s="4">
        <v>15.1175658508418</v>
      </c>
      <c r="DI5" s="4">
        <v>26.863749168872399</v>
      </c>
      <c r="DJ5" s="4">
        <v>17.249335940756598</v>
      </c>
      <c r="DK5" s="4">
        <v>18.3904411216364</v>
      </c>
      <c r="DL5" s="4">
        <v>32.908925489457197</v>
      </c>
      <c r="DM5" s="4">
        <v>21.223621000535701</v>
      </c>
      <c r="DN5" s="4">
        <v>15.517347682725999</v>
      </c>
      <c r="DO5" s="4">
        <v>25.643897415808599</v>
      </c>
      <c r="DP5" s="4">
        <v>25.829935954625</v>
      </c>
      <c r="DQ5" s="4">
        <v>16.1680082940318</v>
      </c>
      <c r="DR5" s="4">
        <v>24.011321160841501</v>
      </c>
      <c r="DS5" s="4">
        <v>22.199339249889601</v>
      </c>
      <c r="DT5" s="4">
        <v>14.498465154146301</v>
      </c>
      <c r="DU5" s="4">
        <v>29.7285993173371</v>
      </c>
      <c r="DV5" s="4">
        <v>18.409420299601301</v>
      </c>
      <c r="DW5" s="4">
        <v>22.564680402898599</v>
      </c>
      <c r="DX5" s="4">
        <v>18.185050657990001</v>
      </c>
      <c r="DY5" s="4">
        <v>15.254610869349101</v>
      </c>
      <c r="DZ5" s="4">
        <v>20.6273569841123</v>
      </c>
      <c r="EA5" s="4">
        <v>16.7820608272466</v>
      </c>
      <c r="EB5" s="4">
        <v>35.240257851756503</v>
      </c>
      <c r="EC5" s="4">
        <v>24.726007783863299</v>
      </c>
      <c r="ED5" s="4">
        <v>20.0988873607321</v>
      </c>
      <c r="EE5" s="4">
        <v>22.2637483719468</v>
      </c>
      <c r="EF5" s="4">
        <v>24.754274691596802</v>
      </c>
      <c r="EG5" s="4">
        <v>26.270922757175899</v>
      </c>
      <c r="EH5" s="4">
        <v>23.368302471074902</v>
      </c>
      <c r="EI5" s="4">
        <v>23.856791326322</v>
      </c>
      <c r="EJ5" s="4">
        <v>38.661605009893201</v>
      </c>
      <c r="EK5" s="4">
        <v>30.025541983729401</v>
      </c>
      <c r="EL5" s="4">
        <v>22.719028944778898</v>
      </c>
      <c r="EM5" s="4">
        <v>20.871089580643201</v>
      </c>
      <c r="EN5" s="4">
        <v>34.064826973799399</v>
      </c>
      <c r="EO5" s="4">
        <v>23.599290467883701</v>
      </c>
      <c r="EP5" s="4">
        <v>25.9024555113559</v>
      </c>
      <c r="EQ5" s="4">
        <v>26.307291097441901</v>
      </c>
      <c r="ER5" s="4">
        <v>21.3234374569405</v>
      </c>
      <c r="ES5" s="4">
        <v>28.669798750061702</v>
      </c>
      <c r="ET5" s="4">
        <v>32.643699794236198</v>
      </c>
      <c r="EU5" s="4">
        <v>27.212396218123999</v>
      </c>
      <c r="EV5" s="4">
        <v>34.7290294017345</v>
      </c>
      <c r="EW5" s="4">
        <v>25.296824316656</v>
      </c>
      <c r="EX5" s="4">
        <v>23.225866904031601</v>
      </c>
      <c r="EY5" s="4">
        <v>13.470625009400599</v>
      </c>
      <c r="EZ5" s="9">
        <v>18.8529985229681</v>
      </c>
      <c r="FA5" s="9">
        <v>25.894297878380101</v>
      </c>
      <c r="FB5" s="9">
        <v>16.066659755394401</v>
      </c>
      <c r="FC5" s="9">
        <v>20.075639591502402</v>
      </c>
      <c r="FD5" s="9">
        <v>33.148137408609898</v>
      </c>
      <c r="FE5" s="9">
        <v>28.580532552877301</v>
      </c>
      <c r="FF5" s="9">
        <v>26.117007888137501</v>
      </c>
      <c r="FG5" s="9">
        <v>13.440613379689101</v>
      </c>
      <c r="FH5" s="9">
        <v>14.724372167904001</v>
      </c>
      <c r="FI5" s="9">
        <v>15.0130729088233</v>
      </c>
      <c r="FJ5" s="9">
        <v>18.513864535834902</v>
      </c>
      <c r="FK5" s="9">
        <v>15.1169291635285</v>
      </c>
      <c r="FL5" s="9">
        <v>29.177115009851299</v>
      </c>
      <c r="FM5" s="9">
        <v>15.5289800944087</v>
      </c>
      <c r="FN5" s="9">
        <v>24.2875384004845</v>
      </c>
      <c r="FO5" s="9">
        <v>50.656905002315398</v>
      </c>
      <c r="FP5" s="9">
        <v>14.039561141866599</v>
      </c>
      <c r="FQ5" s="9">
        <v>16.070723215061999</v>
      </c>
      <c r="FR5" s="9">
        <v>11.6377951252471</v>
      </c>
      <c r="FS5" s="9">
        <v>16.409563025028199</v>
      </c>
    </row>
    <row r="6" spans="1:175" ht="14.4" x14ac:dyDescent="0.3">
      <c r="A6" s="2">
        <v>17.498310635431</v>
      </c>
      <c r="B6" s="2">
        <v>196.260318948292</v>
      </c>
      <c r="C6" s="2">
        <v>17.617818133253401</v>
      </c>
      <c r="D6" s="2">
        <v>17.358112175146399</v>
      </c>
      <c r="E6" s="2">
        <v>17.312578331772201</v>
      </c>
      <c r="F6" s="2">
        <v>16.942340750248601</v>
      </c>
      <c r="G6" s="2">
        <v>16.928369337978399</v>
      </c>
      <c r="H6" s="2">
        <v>16.899504832464899</v>
      </c>
      <c r="I6" s="2">
        <v>16.882880669379301</v>
      </c>
      <c r="J6" s="2">
        <v>16.390753189416799</v>
      </c>
      <c r="K6" s="2">
        <v>15.9653490541097</v>
      </c>
      <c r="L6" s="2">
        <v>15.9719273557479</v>
      </c>
      <c r="M6" s="2">
        <v>16.413496586679599</v>
      </c>
      <c r="N6" s="2">
        <v>16.747250812693199</v>
      </c>
      <c r="O6" s="2">
        <v>16.7771320426336</v>
      </c>
      <c r="P6" s="2">
        <v>16.0826740054538</v>
      </c>
      <c r="Q6" s="2">
        <v>16.3619982182779</v>
      </c>
      <c r="R6" s="2">
        <v>16.505317842836899</v>
      </c>
      <c r="S6" s="2">
        <v>16.939798284547098</v>
      </c>
      <c r="T6" s="2">
        <v>16.666958361436802</v>
      </c>
      <c r="U6" s="2">
        <v>16.2293084347152</v>
      </c>
      <c r="V6" s="2">
        <v>16.4975099134661</v>
      </c>
      <c r="W6" s="2">
        <v>16.247977698335902</v>
      </c>
      <c r="X6" s="2">
        <v>11.641821069834799</v>
      </c>
      <c r="Y6" s="2">
        <v>11.309944607036099</v>
      </c>
      <c r="Z6" s="2">
        <v>12.023780010374599</v>
      </c>
      <c r="AA6" s="2">
        <v>12.0266088376088</v>
      </c>
      <c r="AB6" s="2">
        <v>12.102963595535501</v>
      </c>
      <c r="AC6" s="2">
        <v>11.7374072096428</v>
      </c>
      <c r="AD6" s="2">
        <v>11.8323322950265</v>
      </c>
      <c r="AE6" s="2">
        <v>12.1110767493472</v>
      </c>
      <c r="AF6" s="2">
        <v>12.196353496774901</v>
      </c>
      <c r="AG6" s="2">
        <v>11.960888677760799</v>
      </c>
      <c r="AH6" s="2">
        <v>11.757000908159</v>
      </c>
      <c r="AI6" s="2">
        <v>12.0458822675644</v>
      </c>
      <c r="AJ6" s="2">
        <v>11.6135275198051</v>
      </c>
      <c r="AK6" s="2">
        <v>11.3767634527451</v>
      </c>
      <c r="AL6" s="2">
        <v>11.110729585622</v>
      </c>
      <c r="AM6" s="2">
        <v>11.5052132423922</v>
      </c>
      <c r="AN6" s="2">
        <v>11.2466553966732</v>
      </c>
      <c r="AO6" s="2">
        <v>10.941538539335401</v>
      </c>
      <c r="AP6" s="2">
        <v>10.7134633571573</v>
      </c>
      <c r="AQ6" s="2">
        <v>10.991874508753201</v>
      </c>
      <c r="AR6" s="2">
        <v>11.0340476232257</v>
      </c>
      <c r="AS6" s="2">
        <v>15.6312984662543</v>
      </c>
      <c r="AT6" s="2">
        <v>196.338657022917</v>
      </c>
      <c r="AU6" s="2">
        <v>15.6350396449005</v>
      </c>
      <c r="AV6" s="2">
        <v>15.6600005898629</v>
      </c>
      <c r="AW6" s="2">
        <v>15.684532093062</v>
      </c>
      <c r="AX6" s="2">
        <v>16.045948010599599</v>
      </c>
      <c r="AY6" s="2">
        <v>15.8728505719954</v>
      </c>
      <c r="AZ6" s="2">
        <v>15.7538307775633</v>
      </c>
      <c r="BA6" s="2">
        <v>15.896078429386501</v>
      </c>
      <c r="BB6" s="2">
        <v>15.8564707457518</v>
      </c>
      <c r="BC6" s="2">
        <v>15.883057536131799</v>
      </c>
      <c r="BD6" s="2">
        <v>15.9120896199763</v>
      </c>
      <c r="BE6" s="2">
        <v>15.991886884089199</v>
      </c>
      <c r="BF6" s="2">
        <v>16.0914236686259</v>
      </c>
      <c r="BG6" s="2">
        <v>16.1578425112411</v>
      </c>
      <c r="BH6" s="2">
        <v>16.201749470219699</v>
      </c>
      <c r="BI6" s="2">
        <v>15.723674567973699</v>
      </c>
      <c r="BJ6" s="2">
        <v>15.6880085303677</v>
      </c>
      <c r="BK6" s="2">
        <v>15.725210980758</v>
      </c>
      <c r="BL6" s="2">
        <v>15.6836247420802</v>
      </c>
      <c r="BM6" s="3">
        <v>15.570057214337499</v>
      </c>
      <c r="BN6" s="2">
        <v>15.6252595840844</v>
      </c>
      <c r="BO6" s="2">
        <v>15.6464846956569</v>
      </c>
      <c r="BP6" s="2">
        <v>9.4029280703967792</v>
      </c>
      <c r="BQ6" s="4">
        <v>9.4286886957472902</v>
      </c>
      <c r="BR6" s="4">
        <v>9.4227598557026102</v>
      </c>
      <c r="BS6" s="4">
        <v>9.41659218968943</v>
      </c>
      <c r="BT6" s="4">
        <v>9.4102690113337193</v>
      </c>
      <c r="BU6" s="4">
        <v>9.3969476269891299</v>
      </c>
      <c r="BV6" s="4">
        <v>9.3897019603781509</v>
      </c>
      <c r="BW6" s="4">
        <v>9.4351591818035097</v>
      </c>
      <c r="BX6" s="4">
        <v>9.3635547020245493</v>
      </c>
      <c r="BY6" s="5">
        <v>9.3071124823082005</v>
      </c>
      <c r="BZ6" s="4">
        <v>9.4055296425708192</v>
      </c>
      <c r="CA6" s="4">
        <v>9.4536567773515792</v>
      </c>
      <c r="CB6" s="4">
        <v>9.4075103881501807</v>
      </c>
      <c r="CC6" s="4">
        <v>9.4217160887935307</v>
      </c>
      <c r="CD6" s="4">
        <v>9.46405731211971</v>
      </c>
      <c r="CE6" s="4">
        <v>9.4556231625462495</v>
      </c>
      <c r="CF6" s="4">
        <v>9.4767292116895394</v>
      </c>
      <c r="CG6" s="4">
        <v>9.4774374622483002</v>
      </c>
      <c r="CH6" s="4">
        <v>9.47571929673955</v>
      </c>
      <c r="CI6" s="4">
        <v>9.4858171922182599</v>
      </c>
      <c r="CJ6" s="4">
        <v>9.4848476682872391</v>
      </c>
      <c r="CK6" s="4">
        <v>18.947101125159801</v>
      </c>
      <c r="CL6" s="4">
        <v>190.27783200987699</v>
      </c>
      <c r="CM6" s="4">
        <v>23.2961112895551</v>
      </c>
      <c r="CN6" s="4">
        <v>42.844481842354</v>
      </c>
      <c r="CO6" s="4">
        <v>27.7610668196664</v>
      </c>
      <c r="CP6" s="4">
        <v>30.090412800221898</v>
      </c>
      <c r="CQ6" s="4">
        <v>36.409763693316798</v>
      </c>
      <c r="CR6" s="4">
        <v>28.356970074679701</v>
      </c>
      <c r="CS6" s="4">
        <v>35.761629908528199</v>
      </c>
      <c r="CT6" s="4">
        <v>20.442743416448401</v>
      </c>
      <c r="CU6" s="4">
        <v>45.395123527562198</v>
      </c>
      <c r="CV6" s="4">
        <v>25.389860561376</v>
      </c>
      <c r="CW6" s="4">
        <v>23.1104079421535</v>
      </c>
      <c r="CX6" s="4">
        <v>29.804447554083801</v>
      </c>
      <c r="CY6" s="4">
        <v>23.464602872170801</v>
      </c>
      <c r="CZ6" s="4">
        <v>30.1132297835461</v>
      </c>
      <c r="DA6" s="4">
        <v>34.808894174338903</v>
      </c>
      <c r="DB6" s="4">
        <v>38.245705894293799</v>
      </c>
      <c r="DC6" s="4">
        <v>20.920472595041399</v>
      </c>
      <c r="DD6" s="4">
        <v>37.932070572764502</v>
      </c>
      <c r="DE6" s="4">
        <v>29.3771773927322</v>
      </c>
      <c r="DF6" s="4">
        <v>45.345530635889197</v>
      </c>
      <c r="DG6" s="4">
        <v>22.718524104974101</v>
      </c>
      <c r="DH6" s="4">
        <v>15.402610945580999</v>
      </c>
      <c r="DI6" s="4">
        <v>26.336145617485901</v>
      </c>
      <c r="DJ6" s="4">
        <v>17.425556596724402</v>
      </c>
      <c r="DK6" s="4">
        <v>14.6784077056063</v>
      </c>
      <c r="DL6" s="4">
        <v>30.989384346324702</v>
      </c>
      <c r="DM6" s="4">
        <v>21.4750850736887</v>
      </c>
      <c r="DN6" s="4">
        <v>14.692417011189599</v>
      </c>
      <c r="DO6" s="4">
        <v>24.652942311956199</v>
      </c>
      <c r="DP6" s="4">
        <v>23.6985589642284</v>
      </c>
      <c r="DQ6" s="4">
        <v>22.840384034543799</v>
      </c>
      <c r="DR6" s="4">
        <v>23.1104079421535</v>
      </c>
      <c r="DS6" s="4">
        <v>21.155113608969302</v>
      </c>
      <c r="DT6" s="4">
        <v>13.6903276696486</v>
      </c>
      <c r="DU6" s="4">
        <v>28.8900545777174</v>
      </c>
      <c r="DV6" s="4">
        <v>17.6995636184927</v>
      </c>
      <c r="DW6" s="4">
        <v>21.138043305400501</v>
      </c>
      <c r="DX6" s="4">
        <v>17.276639841115099</v>
      </c>
      <c r="DY6" s="4">
        <v>14.858784659527799</v>
      </c>
      <c r="DZ6" s="4">
        <v>20.5410163737962</v>
      </c>
      <c r="EA6" s="4">
        <v>15.9856761832043</v>
      </c>
      <c r="EB6" s="4">
        <v>33.046134743322803</v>
      </c>
      <c r="EC6" s="4">
        <v>24.962948447594201</v>
      </c>
      <c r="ED6" s="4">
        <v>20.184411809246299</v>
      </c>
      <c r="EE6" s="4">
        <v>22.373355556687201</v>
      </c>
      <c r="EF6" s="4">
        <v>23.7844430352072</v>
      </c>
      <c r="EG6" s="4">
        <v>25.052784949441399</v>
      </c>
      <c r="EH6" s="4">
        <v>25.986480161145799</v>
      </c>
      <c r="EI6" s="4">
        <v>25.835415247293</v>
      </c>
      <c r="EJ6" s="4">
        <v>32.926608000471603</v>
      </c>
      <c r="EK6" s="4">
        <v>28.1106222794537</v>
      </c>
      <c r="EL6" s="4">
        <v>24.520636839864899</v>
      </c>
      <c r="EM6" s="4">
        <v>20.957211906441799</v>
      </c>
      <c r="EN6" s="4">
        <v>35.060816487637197</v>
      </c>
      <c r="EO6" s="4">
        <v>23.379003674710699</v>
      </c>
      <c r="EP6" s="4">
        <v>26.662072784093802</v>
      </c>
      <c r="EQ6" s="4">
        <v>27.0066343622453</v>
      </c>
      <c r="ER6" s="4">
        <v>21.494178265709099</v>
      </c>
      <c r="ES6" s="4">
        <v>24.730371467904501</v>
      </c>
      <c r="ET6" s="4">
        <v>32.359345694933502</v>
      </c>
      <c r="EU6" s="4">
        <v>26.488037089212298</v>
      </c>
      <c r="EV6" s="4">
        <v>36.876152942501399</v>
      </c>
      <c r="EW6" s="4">
        <v>26.849058309185502</v>
      </c>
      <c r="EX6" s="4">
        <v>22.343336034413198</v>
      </c>
      <c r="EY6" s="4">
        <v>13.071876546066999</v>
      </c>
      <c r="EZ6" s="9">
        <v>21.2121481146193</v>
      </c>
      <c r="FA6" s="9">
        <v>28.835049128324801</v>
      </c>
      <c r="FB6" s="9">
        <v>19.650254093604499</v>
      </c>
      <c r="FC6" s="9">
        <v>22.948369014679301</v>
      </c>
      <c r="FD6" s="9">
        <v>30.262086532322801</v>
      </c>
      <c r="FE6" s="9">
        <v>28.205270879665601</v>
      </c>
      <c r="FF6" s="9">
        <v>26.095156770949998</v>
      </c>
      <c r="FG6" s="9">
        <v>16.102573702359098</v>
      </c>
      <c r="FH6" s="9">
        <v>17.587564944685599</v>
      </c>
      <c r="FI6" s="9">
        <v>16.028510893885301</v>
      </c>
      <c r="FJ6" s="9">
        <v>16.252944807019301</v>
      </c>
      <c r="FK6" s="9">
        <v>17.737409481888999</v>
      </c>
      <c r="FL6" s="9">
        <v>30.121089230614601</v>
      </c>
      <c r="FM6" s="9">
        <v>19.535135554014001</v>
      </c>
      <c r="FN6" s="9">
        <v>28.7405373837897</v>
      </c>
      <c r="FO6" s="9">
        <v>51.382417897430997</v>
      </c>
      <c r="FP6" s="9">
        <v>15.3305497773163</v>
      </c>
      <c r="FQ6" s="9">
        <v>17.290969422587001</v>
      </c>
      <c r="FR6" s="9">
        <v>14.7488235222004</v>
      </c>
      <c r="FS6" s="9">
        <v>17.027325585670201</v>
      </c>
    </row>
    <row r="7" spans="1:175" ht="14.4" x14ac:dyDescent="0.3">
      <c r="A7" s="2">
        <v>17.505701567833501</v>
      </c>
      <c r="B7" s="2">
        <v>196.846129913167</v>
      </c>
      <c r="C7" s="2">
        <v>17.783911364106601</v>
      </c>
      <c r="D7" s="2">
        <v>17.6706235474281</v>
      </c>
      <c r="E7" s="2">
        <v>17.686387493482201</v>
      </c>
      <c r="F7" s="2">
        <v>17.5640001359425</v>
      </c>
      <c r="G7" s="2">
        <v>17.130512081267899</v>
      </c>
      <c r="H7" s="2">
        <v>17.196437500431198</v>
      </c>
      <c r="I7" s="2">
        <v>17.027147441215899</v>
      </c>
      <c r="J7" s="2">
        <v>16.982595654325099</v>
      </c>
      <c r="K7" s="2">
        <v>17.648393174584701</v>
      </c>
      <c r="L7" s="2">
        <v>17.775974246360001</v>
      </c>
      <c r="M7" s="2">
        <v>17.901356609863399</v>
      </c>
      <c r="N7" s="2">
        <v>17.575069629432999</v>
      </c>
      <c r="O7" s="2">
        <v>17.0948259060801</v>
      </c>
      <c r="P7" s="2">
        <v>17.047513994787401</v>
      </c>
      <c r="Q7" s="2">
        <v>16.9750487083457</v>
      </c>
      <c r="R7" s="2">
        <v>17.578373809077</v>
      </c>
      <c r="S7" s="2">
        <v>17.504674343153901</v>
      </c>
      <c r="T7" s="2">
        <v>16.817412127343999</v>
      </c>
      <c r="U7" s="2">
        <v>16.362205720314201</v>
      </c>
      <c r="V7" s="2">
        <v>16.906963448258999</v>
      </c>
      <c r="W7" s="2">
        <v>16.631991097218599</v>
      </c>
      <c r="X7" s="2">
        <v>12.182173231221901</v>
      </c>
      <c r="Y7" s="2">
        <v>12.2010044223872</v>
      </c>
      <c r="Z7" s="2">
        <v>12.580794330166601</v>
      </c>
      <c r="AA7" s="2">
        <v>12.6078685080738</v>
      </c>
      <c r="AB7" s="2">
        <v>12.803253199223301</v>
      </c>
      <c r="AC7" s="2">
        <v>12.4920928517632</v>
      </c>
      <c r="AD7" s="2">
        <v>12.310758830484399</v>
      </c>
      <c r="AE7" s="2">
        <v>11.959018268915999</v>
      </c>
      <c r="AF7" s="2">
        <v>12.7110521828881</v>
      </c>
      <c r="AG7" s="2">
        <v>12.372619986867999</v>
      </c>
      <c r="AH7" s="2">
        <v>11.895721679436299</v>
      </c>
      <c r="AI7" s="2">
        <v>11.7930619675316</v>
      </c>
      <c r="AJ7" s="2">
        <v>11.8422541788189</v>
      </c>
      <c r="AK7" s="2">
        <v>11.896994757521</v>
      </c>
      <c r="AL7" s="2">
        <v>11.845253501119601</v>
      </c>
      <c r="AM7" s="2">
        <v>11.6586744271596</v>
      </c>
      <c r="AN7" s="2">
        <v>11.7585559661128</v>
      </c>
      <c r="AO7" s="2">
        <v>11.5293294541446</v>
      </c>
      <c r="AP7" s="2">
        <v>11.053783628450001</v>
      </c>
      <c r="AQ7" s="2">
        <v>11.237200921408</v>
      </c>
      <c r="AR7" s="2">
        <v>11.264141258342701</v>
      </c>
      <c r="AS7" s="2">
        <v>16.173303174350501</v>
      </c>
      <c r="AT7" s="2">
        <v>196.78737749792899</v>
      </c>
      <c r="AU7" s="2">
        <v>16.175235434130599</v>
      </c>
      <c r="AV7" s="2">
        <v>16.190260197939899</v>
      </c>
      <c r="AW7" s="2">
        <v>16.220783572473302</v>
      </c>
      <c r="AX7" s="2">
        <v>16.5275800225875</v>
      </c>
      <c r="AY7" s="2">
        <v>16.379537523042799</v>
      </c>
      <c r="AZ7" s="2">
        <v>16.3209440822747</v>
      </c>
      <c r="BA7" s="2">
        <v>16.335915549501699</v>
      </c>
      <c r="BB7" s="2">
        <v>16.327578941685701</v>
      </c>
      <c r="BC7" s="2">
        <v>16.3736732675555</v>
      </c>
      <c r="BD7" s="2">
        <v>16.458125767886699</v>
      </c>
      <c r="BE7" s="2">
        <v>16.5169286223691</v>
      </c>
      <c r="BF7" s="2">
        <v>16.645712912777899</v>
      </c>
      <c r="BG7" s="2">
        <v>16.643789304602201</v>
      </c>
      <c r="BH7" s="2">
        <v>16.659024419241302</v>
      </c>
      <c r="BI7" s="2">
        <v>16.1858430797745</v>
      </c>
      <c r="BJ7" s="2">
        <v>16.1424982638577</v>
      </c>
      <c r="BK7" s="2">
        <v>16.192528354650499</v>
      </c>
      <c r="BL7" s="2">
        <v>16.1810824793831</v>
      </c>
      <c r="BM7" s="3">
        <v>16.093612194585901</v>
      </c>
      <c r="BN7" s="2">
        <v>16.146003451475</v>
      </c>
      <c r="BO7" s="2">
        <v>16.210413199820401</v>
      </c>
      <c r="BP7" s="2">
        <v>9.7371752914776799</v>
      </c>
      <c r="BQ7" s="4">
        <v>9.7542406624650102</v>
      </c>
      <c r="BR7" s="4">
        <v>9.7260320268466405</v>
      </c>
      <c r="BS7" s="4">
        <v>9.7133740180447692</v>
      </c>
      <c r="BT7" s="4">
        <v>9.6972286524145108</v>
      </c>
      <c r="BU7" s="4">
        <v>9.7115023865646695</v>
      </c>
      <c r="BV7" s="4">
        <v>9.7188275304078307</v>
      </c>
      <c r="BW7" s="4">
        <v>9.7346348213974192</v>
      </c>
      <c r="BX7" s="4">
        <v>9.6636287337040301</v>
      </c>
      <c r="BY7" s="5">
        <v>9.6312394433624497</v>
      </c>
      <c r="BZ7" s="4">
        <v>9.7316408383677402</v>
      </c>
      <c r="CA7" s="4">
        <v>9.7551868896044205</v>
      </c>
      <c r="CB7" s="4">
        <v>9.7352182672319305</v>
      </c>
      <c r="CC7" s="4">
        <v>9.7305591607920299</v>
      </c>
      <c r="CD7" s="4">
        <v>9.7498240319411096</v>
      </c>
      <c r="CE7" s="4">
        <v>9.7713998903074906</v>
      </c>
      <c r="CF7" s="4">
        <v>9.7786560985571693</v>
      </c>
      <c r="CG7" s="4">
        <v>9.7600885338975907</v>
      </c>
      <c r="CH7" s="4">
        <v>9.7744844285010295</v>
      </c>
      <c r="CI7" s="4">
        <v>9.8086130571615602</v>
      </c>
      <c r="CJ7" s="4">
        <v>9.8090913402370692</v>
      </c>
      <c r="CK7" s="4">
        <v>19.688299140071202</v>
      </c>
      <c r="CL7" s="4">
        <v>190.72928323437699</v>
      </c>
      <c r="CM7" s="4">
        <v>21.645213580402899</v>
      </c>
      <c r="CN7" s="4">
        <v>41.3169524092161</v>
      </c>
      <c r="CO7" s="4">
        <v>28.7077057926832</v>
      </c>
      <c r="CP7" s="4">
        <v>30.292310452366099</v>
      </c>
      <c r="CQ7" s="4">
        <v>32.615273939968901</v>
      </c>
      <c r="CR7" s="4">
        <v>30.171817806196401</v>
      </c>
      <c r="CS7" s="4">
        <v>34.581245516972999</v>
      </c>
      <c r="CT7" s="4">
        <v>21.0004990468586</v>
      </c>
      <c r="CU7" s="4">
        <v>45.251590031182801</v>
      </c>
      <c r="CV7" s="4">
        <v>25.246929853446201</v>
      </c>
      <c r="CW7" s="4">
        <v>22.432649596967799</v>
      </c>
      <c r="CX7" s="4">
        <v>29.793195837958901</v>
      </c>
      <c r="CY7" s="4">
        <v>23.706846101788901</v>
      </c>
      <c r="CZ7" s="4">
        <v>29.852669824143199</v>
      </c>
      <c r="DA7" s="4">
        <v>35.510213868604303</v>
      </c>
      <c r="DB7" s="4">
        <v>37.846648689453801</v>
      </c>
      <c r="DC7" s="4">
        <v>20.9264572725778</v>
      </c>
      <c r="DD7" s="4">
        <v>38.668185475286101</v>
      </c>
      <c r="DE7" s="4">
        <v>30.3578714543697</v>
      </c>
      <c r="DF7" s="4">
        <v>45.001753523897598</v>
      </c>
      <c r="DG7" s="4">
        <v>23.415538983267801</v>
      </c>
      <c r="DH7" s="4">
        <v>15.366387687342399</v>
      </c>
      <c r="DI7" s="4">
        <v>27.291173544720401</v>
      </c>
      <c r="DJ7" s="4">
        <v>17.712281903551599</v>
      </c>
      <c r="DK7" s="4">
        <v>16.460390599273801</v>
      </c>
      <c r="DL7" s="4">
        <v>32.707022170163398</v>
      </c>
      <c r="DM7" s="4">
        <v>22.364131397456799</v>
      </c>
      <c r="DN7" s="4">
        <v>15.7176158879384</v>
      </c>
      <c r="DO7" s="4">
        <v>26.195553272165402</v>
      </c>
      <c r="DP7" s="4">
        <v>24.358528434467701</v>
      </c>
      <c r="DQ7" s="4">
        <v>24.845060487590899</v>
      </c>
      <c r="DR7" s="4">
        <v>22.432649596967799</v>
      </c>
      <c r="DS7" s="4">
        <v>22.398294314242399</v>
      </c>
      <c r="DT7" s="4">
        <v>14.808339172885301</v>
      </c>
      <c r="DU7" s="4">
        <v>30.534347685899199</v>
      </c>
      <c r="DV7" s="4">
        <v>18.585602034363099</v>
      </c>
      <c r="DW7" s="4">
        <v>23.215862659686302</v>
      </c>
      <c r="DX7" s="4">
        <v>17.9268127585602</v>
      </c>
      <c r="DY7" s="4">
        <v>15.6802737123288</v>
      </c>
      <c r="DZ7" s="4">
        <v>21.6881163220235</v>
      </c>
      <c r="EA7" s="4">
        <v>17.268866489606001</v>
      </c>
      <c r="EB7" s="4">
        <v>34.853808399833397</v>
      </c>
      <c r="EC7" s="4">
        <v>25.5959837807148</v>
      </c>
      <c r="ED7" s="4">
        <v>20.504259440834002</v>
      </c>
      <c r="EE7" s="4">
        <v>23.988401991144599</v>
      </c>
      <c r="EF7" s="4">
        <v>26.4438121537695</v>
      </c>
      <c r="EG7" s="4">
        <v>25.7172663341162</v>
      </c>
      <c r="EH7" s="4">
        <v>24.3687278127918</v>
      </c>
      <c r="EI7" s="4">
        <v>24.346713042304302</v>
      </c>
      <c r="EJ7" s="4">
        <v>36.855385439620903</v>
      </c>
      <c r="EK7" s="4">
        <v>28.7375026384594</v>
      </c>
      <c r="EL7" s="4">
        <v>24.22170959959</v>
      </c>
      <c r="EM7" s="4">
        <v>22.872010104291402</v>
      </c>
      <c r="EN7" s="4">
        <v>35.277095528017298</v>
      </c>
      <c r="EO7" s="4">
        <v>24.754180586034199</v>
      </c>
      <c r="EP7" s="4">
        <v>26.571133892585902</v>
      </c>
      <c r="EQ7" s="4">
        <v>28.080490944590501</v>
      </c>
      <c r="ER7" s="4">
        <v>21.125878162878099</v>
      </c>
      <c r="ES7" s="4">
        <v>25.5576794350848</v>
      </c>
      <c r="ET7" s="4">
        <v>32.751404304783897</v>
      </c>
      <c r="EU7" s="4">
        <v>24.0033638528128</v>
      </c>
      <c r="EV7" s="4">
        <v>35.3296435466807</v>
      </c>
      <c r="EW7" s="4">
        <v>25.724609850365901</v>
      </c>
      <c r="EX7" s="4">
        <v>23.6926330229774</v>
      </c>
      <c r="EY7" s="4">
        <v>10.937191817402301</v>
      </c>
      <c r="EZ7" s="9">
        <v>20.296547982792301</v>
      </c>
      <c r="FA7" s="9">
        <v>29.469915869099498</v>
      </c>
      <c r="FB7" s="9">
        <v>20.109651907360799</v>
      </c>
      <c r="FC7" s="9">
        <v>22.664326892522801</v>
      </c>
      <c r="FD7" s="9">
        <v>31.198083231151099</v>
      </c>
      <c r="FE7" s="9">
        <v>28.205462929458999</v>
      </c>
      <c r="FF7" s="9">
        <v>25.968144624272199</v>
      </c>
      <c r="FG7" s="9">
        <v>15.6133831714089</v>
      </c>
      <c r="FH7" s="9">
        <v>17.409671970046698</v>
      </c>
      <c r="FI7" s="9">
        <v>13.4496646498626</v>
      </c>
      <c r="FJ7" s="9">
        <v>17.084993421630699</v>
      </c>
      <c r="FK7" s="9">
        <v>17.2385760417745</v>
      </c>
      <c r="FL7" s="9">
        <v>30.0697655305875</v>
      </c>
      <c r="FM7" s="9">
        <v>17.569944770475399</v>
      </c>
      <c r="FN7" s="9">
        <v>28.7141907242275</v>
      </c>
      <c r="FO7" s="9">
        <v>50.863379559222601</v>
      </c>
      <c r="FP7" s="9">
        <v>16.721234462565</v>
      </c>
      <c r="FQ7" s="9">
        <v>16.588134031390901</v>
      </c>
      <c r="FR7" s="9">
        <v>13.512010476331501</v>
      </c>
      <c r="FS7" s="9">
        <v>16.548396409199398</v>
      </c>
    </row>
    <row r="8" spans="1:175" ht="14.4" x14ac:dyDescent="0.3">
      <c r="A8" s="2">
        <v>18.507838516314798</v>
      </c>
      <c r="B8" s="2">
        <v>196.869711098256</v>
      </c>
      <c r="C8" s="2">
        <v>18.609415916512599</v>
      </c>
      <c r="D8" s="2">
        <v>18.3070327937982</v>
      </c>
      <c r="E8" s="2">
        <v>18.2240790222634</v>
      </c>
      <c r="F8" s="2">
        <v>17.9493501020483</v>
      </c>
      <c r="G8" s="2">
        <v>17.685852633973401</v>
      </c>
      <c r="H8" s="2">
        <v>18.138403685237499</v>
      </c>
      <c r="I8" s="2">
        <v>18.086139510039398</v>
      </c>
      <c r="J8" s="2">
        <v>18.813911021333102</v>
      </c>
      <c r="K8" s="2">
        <v>18.442596412455401</v>
      </c>
      <c r="L8" s="2">
        <v>18.446689865539199</v>
      </c>
      <c r="M8" s="2">
        <v>18.1104091715214</v>
      </c>
      <c r="N8" s="2">
        <v>18.286205561629401</v>
      </c>
      <c r="O8" s="2">
        <v>17.731017184069401</v>
      </c>
      <c r="P8" s="2">
        <v>17.9534410334585</v>
      </c>
      <c r="Q8" s="2">
        <v>17.696658168514901</v>
      </c>
      <c r="R8" s="2">
        <v>18.0658252115654</v>
      </c>
      <c r="S8" s="2">
        <v>17.618453420676801</v>
      </c>
      <c r="T8" s="2">
        <v>17.6731822983797</v>
      </c>
      <c r="U8" s="2">
        <v>16.905839033333098</v>
      </c>
      <c r="V8" s="2">
        <v>16.847835632556801</v>
      </c>
      <c r="W8" s="2">
        <v>16.715176293589099</v>
      </c>
      <c r="X8" s="2">
        <v>12.343088333458301</v>
      </c>
      <c r="Y8" s="2">
        <v>12.4057623609737</v>
      </c>
      <c r="Z8" s="2">
        <v>13.540610970824799</v>
      </c>
      <c r="AA8" s="2">
        <v>12.820426731162099</v>
      </c>
      <c r="AB8" s="2">
        <v>12.534592661664201</v>
      </c>
      <c r="AC8" s="2">
        <v>12.615498366899899</v>
      </c>
      <c r="AD8" s="2">
        <v>12.6578374609027</v>
      </c>
      <c r="AE8" s="2">
        <v>12.258149701039599</v>
      </c>
      <c r="AF8" s="2">
        <v>12.745441968880201</v>
      </c>
      <c r="AG8" s="2">
        <v>12.7792353750504</v>
      </c>
      <c r="AH8" s="2">
        <v>12.2127252077908</v>
      </c>
      <c r="AI8" s="2">
        <v>12.5755296937919</v>
      </c>
      <c r="AJ8" s="2">
        <v>12.5333295059016</v>
      </c>
      <c r="AK8" s="2">
        <v>12.4085552442045</v>
      </c>
      <c r="AL8" s="2">
        <v>12.1393704757129</v>
      </c>
      <c r="AM8" s="2">
        <v>12.2027084072172</v>
      </c>
      <c r="AN8" s="2">
        <v>11.9489396260202</v>
      </c>
      <c r="AO8" s="2">
        <v>11.604502035563501</v>
      </c>
      <c r="AP8" s="2">
        <v>11.854218832180701</v>
      </c>
      <c r="AQ8" s="2">
        <v>11.745572282338101</v>
      </c>
      <c r="AR8" s="2">
        <v>11.445205443794499</v>
      </c>
      <c r="AS8" s="2">
        <v>16.726946507150299</v>
      </c>
      <c r="AT8" s="2">
        <v>196.94379909670999</v>
      </c>
      <c r="AU8" s="2">
        <v>16.729752805735</v>
      </c>
      <c r="AV8" s="2">
        <v>16.744612106263698</v>
      </c>
      <c r="AW8" s="2">
        <v>16.778979168025</v>
      </c>
      <c r="AX8" s="2">
        <v>17.184563755733301</v>
      </c>
      <c r="AY8" s="2">
        <v>17.054300367213099</v>
      </c>
      <c r="AZ8" s="2">
        <v>17.047693808381101</v>
      </c>
      <c r="BA8" s="2">
        <v>17.122378358625099</v>
      </c>
      <c r="BB8" s="2">
        <v>17.1725816230806</v>
      </c>
      <c r="BC8" s="2">
        <v>17.156027559469798</v>
      </c>
      <c r="BD8" s="2">
        <v>17.161683674862399</v>
      </c>
      <c r="BE8" s="2">
        <v>17.2050463630836</v>
      </c>
      <c r="BF8" s="2">
        <v>17.337110093675001</v>
      </c>
      <c r="BG8" s="2">
        <v>17.310859449807399</v>
      </c>
      <c r="BH8" s="2">
        <v>17.2599979838877</v>
      </c>
      <c r="BI8" s="2">
        <v>16.7947732088702</v>
      </c>
      <c r="BJ8" s="2">
        <v>16.704716332356501</v>
      </c>
      <c r="BK8" s="2">
        <v>16.736539375864499</v>
      </c>
      <c r="BL8" s="2">
        <v>16.7045847912817</v>
      </c>
      <c r="BM8" s="3">
        <v>16.607083830209</v>
      </c>
      <c r="BN8" s="2">
        <v>16.660233009373201</v>
      </c>
      <c r="BO8" s="2">
        <v>16.7270844841883</v>
      </c>
      <c r="BP8" s="2">
        <v>10.0029336119514</v>
      </c>
      <c r="BQ8" s="4">
        <v>10.020713441374699</v>
      </c>
      <c r="BR8" s="4">
        <v>10.0286075809308</v>
      </c>
      <c r="BS8" s="4">
        <v>10.0242546046903</v>
      </c>
      <c r="BT8" s="4">
        <v>10.018722306473199</v>
      </c>
      <c r="BU8" s="4">
        <v>10.025929488522801</v>
      </c>
      <c r="BV8" s="4">
        <v>10.048459832898899</v>
      </c>
      <c r="BW8" s="4">
        <v>10.0703681315712</v>
      </c>
      <c r="BX8" s="4">
        <v>9.9847928738037304</v>
      </c>
      <c r="BY8" s="5">
        <v>9.9589645963414792</v>
      </c>
      <c r="BZ8" s="4">
        <v>10.050089489471899</v>
      </c>
      <c r="CA8" s="4">
        <v>10.0521724877366</v>
      </c>
      <c r="CB8" s="4">
        <v>10.0387569075847</v>
      </c>
      <c r="CC8" s="4">
        <v>10.0841880049429</v>
      </c>
      <c r="CD8" s="4">
        <v>10.076543232097499</v>
      </c>
      <c r="CE8" s="4">
        <v>10.0876758852148</v>
      </c>
      <c r="CF8" s="4">
        <v>10.072732100190301</v>
      </c>
      <c r="CG8" s="4">
        <v>10.054268688736601</v>
      </c>
      <c r="CH8" s="4">
        <v>10.065512555160501</v>
      </c>
      <c r="CI8" s="4">
        <v>10.08827880704</v>
      </c>
      <c r="CJ8" s="4">
        <v>10.089635615854499</v>
      </c>
      <c r="CK8" s="4">
        <v>20.158835624228399</v>
      </c>
      <c r="CL8" s="4">
        <v>191.042551148786</v>
      </c>
      <c r="CM8" s="4">
        <v>20.936697543605899</v>
      </c>
      <c r="CN8" s="4">
        <v>43.698956274713403</v>
      </c>
      <c r="CO8" s="4">
        <v>28.915859470341399</v>
      </c>
      <c r="CP8" s="4">
        <v>30.818604107793899</v>
      </c>
      <c r="CQ8" s="4">
        <v>31.372712847804301</v>
      </c>
      <c r="CR8" s="4">
        <v>29.1574429993188</v>
      </c>
      <c r="CS8" s="4">
        <v>34.5868217261147</v>
      </c>
      <c r="CT8" s="4">
        <v>21.1403972170611</v>
      </c>
      <c r="CU8" s="4">
        <v>46.455657429719402</v>
      </c>
      <c r="CV8" s="4">
        <v>24.785381758558099</v>
      </c>
      <c r="CW8" s="4">
        <v>22.4432051038665</v>
      </c>
      <c r="CX8" s="4">
        <v>29.1455110014106</v>
      </c>
      <c r="CY8" s="4">
        <v>22.9042405426103</v>
      </c>
      <c r="CZ8" s="4">
        <v>31.462533245178101</v>
      </c>
      <c r="DA8" s="4">
        <v>35.079103519974097</v>
      </c>
      <c r="DB8" s="4">
        <v>37.484143438119801</v>
      </c>
      <c r="DC8" s="4">
        <v>20.8382275106813</v>
      </c>
      <c r="DD8" s="4">
        <v>38.6421127888485</v>
      </c>
      <c r="DE8" s="4">
        <v>29.760416557655301</v>
      </c>
      <c r="DF8" s="4">
        <v>43.779595009451803</v>
      </c>
      <c r="DG8" s="4">
        <v>24.068441835306</v>
      </c>
      <c r="DH8" s="4">
        <v>15.4315523150198</v>
      </c>
      <c r="DI8" s="4">
        <v>27.957809924934001</v>
      </c>
      <c r="DJ8" s="4">
        <v>17.878000820111499</v>
      </c>
      <c r="DK8" s="4">
        <v>16.546635648606799</v>
      </c>
      <c r="DL8" s="4">
        <v>34.094040582090599</v>
      </c>
      <c r="DM8" s="4">
        <v>24.1318201359733</v>
      </c>
      <c r="DN8" s="4">
        <v>16.688946557589301</v>
      </c>
      <c r="DO8" s="4">
        <v>26.767755266575499</v>
      </c>
      <c r="DP8" s="4">
        <v>25.014633203299599</v>
      </c>
      <c r="DQ8" s="4">
        <v>24.548097498881901</v>
      </c>
      <c r="DR8" s="4">
        <v>22.4432051038665</v>
      </c>
      <c r="DS8" s="4">
        <v>22.792463115298499</v>
      </c>
      <c r="DT8" s="4">
        <v>15.5035894800845</v>
      </c>
      <c r="DU8" s="4">
        <v>31.276190637869</v>
      </c>
      <c r="DV8" s="4">
        <v>19.502753380404201</v>
      </c>
      <c r="DW8" s="4">
        <v>24.167139170081001</v>
      </c>
      <c r="DX8" s="4">
        <v>18.193232109695799</v>
      </c>
      <c r="DY8" s="4">
        <v>16.143474564231202</v>
      </c>
      <c r="DZ8" s="4">
        <v>22.8310895459059</v>
      </c>
      <c r="EA8" s="4">
        <v>17.982025748012902</v>
      </c>
      <c r="EB8" s="4">
        <v>35.192168356594102</v>
      </c>
      <c r="EC8" s="4">
        <v>24.1077948458632</v>
      </c>
      <c r="ED8" s="4">
        <v>22.158948513033899</v>
      </c>
      <c r="EE8" s="4">
        <v>23.1569745826508</v>
      </c>
      <c r="EF8" s="4">
        <v>26.401115267799302</v>
      </c>
      <c r="EG8" s="4">
        <v>26.870081710644602</v>
      </c>
      <c r="EH8" s="4">
        <v>27.5259024929471</v>
      </c>
      <c r="EI8" s="4">
        <v>23.780171900117299</v>
      </c>
      <c r="EJ8" s="4">
        <v>35.159461100081501</v>
      </c>
      <c r="EK8" s="4">
        <v>30.4312837451346</v>
      </c>
      <c r="EL8" s="4">
        <v>24.988868848825899</v>
      </c>
      <c r="EM8" s="4">
        <v>21.918128014802601</v>
      </c>
      <c r="EN8" s="4">
        <v>35.430679662539099</v>
      </c>
      <c r="EO8" s="4">
        <v>26.3231771294471</v>
      </c>
      <c r="EP8" s="4">
        <v>27.077109649475201</v>
      </c>
      <c r="EQ8" s="4">
        <v>26.121434028632599</v>
      </c>
      <c r="ER8" s="4">
        <v>21.280147408486901</v>
      </c>
      <c r="ES8" s="4">
        <v>29.302403464807298</v>
      </c>
      <c r="ET8" s="4">
        <v>32.641901119672703</v>
      </c>
      <c r="EU8" s="4">
        <v>28.5383943748405</v>
      </c>
      <c r="EV8" s="4">
        <v>34.736733883895504</v>
      </c>
      <c r="EW8" s="4">
        <v>25.1856277945225</v>
      </c>
      <c r="EX8" s="4">
        <v>22.737460009781699</v>
      </c>
      <c r="EY8" s="4">
        <v>14.627301811675601</v>
      </c>
      <c r="EZ8" s="9">
        <v>20.515752900025699</v>
      </c>
      <c r="FA8" s="9">
        <v>25.884248689568601</v>
      </c>
      <c r="FB8" s="9">
        <v>19.4448885497345</v>
      </c>
      <c r="FC8" s="9">
        <v>21.708442266630001</v>
      </c>
      <c r="FD8" s="9">
        <v>31.8245297221954</v>
      </c>
      <c r="FE8" s="9">
        <v>25.5674530047486</v>
      </c>
      <c r="FF8" s="9">
        <v>24.654403212371399</v>
      </c>
      <c r="FG8" s="9">
        <v>15.6302374063645</v>
      </c>
      <c r="FH8" s="9">
        <v>16.6520220324816</v>
      </c>
      <c r="FI8" s="9">
        <v>15.487747529373699</v>
      </c>
      <c r="FJ8" s="9">
        <v>19.199678528254701</v>
      </c>
      <c r="FK8" s="9">
        <v>16.6097089749993</v>
      </c>
      <c r="FL8" s="9">
        <v>35.424848347981303</v>
      </c>
      <c r="FM8" s="9">
        <v>16.0188116445721</v>
      </c>
      <c r="FN8" s="9">
        <v>23.573387012974699</v>
      </c>
      <c r="FO8" s="9">
        <v>50.664451430573799</v>
      </c>
      <c r="FP8" s="9">
        <v>16.350754943757</v>
      </c>
      <c r="FQ8" s="9">
        <v>16.737662312022898</v>
      </c>
      <c r="FR8" s="9">
        <v>11.7786182143518</v>
      </c>
      <c r="FS8" s="9">
        <v>16.7455783665126</v>
      </c>
    </row>
    <row r="9" spans="1:175" ht="14.4" x14ac:dyDescent="0.3">
      <c r="A9" s="2">
        <v>19.4852562214631</v>
      </c>
      <c r="B9" s="2">
        <v>197.34874215117301</v>
      </c>
      <c r="C9" s="2">
        <v>19.460661523590002</v>
      </c>
      <c r="D9" s="2">
        <v>18.353959845465202</v>
      </c>
      <c r="E9" s="2">
        <v>18.599886482020501</v>
      </c>
      <c r="F9" s="2">
        <v>18.035248924990999</v>
      </c>
      <c r="G9" s="2">
        <v>18.250250718358899</v>
      </c>
      <c r="H9" s="2">
        <v>18.029294814559901</v>
      </c>
      <c r="I9" s="2">
        <v>18.4325526138357</v>
      </c>
      <c r="J9" s="2">
        <v>18.630967720888499</v>
      </c>
      <c r="K9" s="2">
        <v>18.4281535296168</v>
      </c>
      <c r="L9" s="2">
        <v>18.236095941559</v>
      </c>
      <c r="M9" s="2">
        <v>18.178163042686201</v>
      </c>
      <c r="N9" s="2">
        <v>18.7900564221517</v>
      </c>
      <c r="O9" s="2">
        <v>18.861887147427598</v>
      </c>
      <c r="P9" s="2">
        <v>18.074037749721601</v>
      </c>
      <c r="Q9" s="2">
        <v>18.310418978861101</v>
      </c>
      <c r="R9" s="2">
        <v>18.2833610311495</v>
      </c>
      <c r="S9" s="2">
        <v>18.343794765411701</v>
      </c>
      <c r="T9" s="2">
        <v>17.3139787531364</v>
      </c>
      <c r="U9" s="3">
        <v>16.902796017439801</v>
      </c>
      <c r="V9" s="2">
        <v>17.499024487978001</v>
      </c>
      <c r="W9" s="2">
        <v>17.283059237623998</v>
      </c>
      <c r="X9" s="2">
        <v>12.256446803206</v>
      </c>
      <c r="Y9" s="2">
        <v>12.034685214803501</v>
      </c>
      <c r="Z9" s="2">
        <v>12.849508446592001</v>
      </c>
      <c r="AA9" s="2">
        <v>13.002580922223901</v>
      </c>
      <c r="AB9" s="2">
        <v>12.678460527748699</v>
      </c>
      <c r="AC9" s="2">
        <v>12.631339732010099</v>
      </c>
      <c r="AD9" s="2">
        <v>13.101538458727701</v>
      </c>
      <c r="AE9" s="2">
        <v>12.567513695684401</v>
      </c>
      <c r="AF9" s="2">
        <v>12.400246429128201</v>
      </c>
      <c r="AG9" s="2">
        <v>12.9247232180817</v>
      </c>
      <c r="AH9" s="2">
        <v>12.272765851330099</v>
      </c>
      <c r="AI9" s="2">
        <v>12.185791611758001</v>
      </c>
      <c r="AJ9" s="2">
        <v>12.349908092473999</v>
      </c>
      <c r="AK9" s="2">
        <v>11.629325841810299</v>
      </c>
      <c r="AL9" s="2">
        <v>12.229047512127099</v>
      </c>
      <c r="AM9" s="2">
        <v>12.331694799372301</v>
      </c>
      <c r="AN9" s="2">
        <v>12.0463088475238</v>
      </c>
      <c r="AO9" s="2">
        <v>11.564504515605099</v>
      </c>
      <c r="AP9" s="2">
        <v>11.3227423580086</v>
      </c>
      <c r="AQ9" s="2">
        <v>11.411140393197799</v>
      </c>
      <c r="AR9" s="2">
        <v>11.3650020852008</v>
      </c>
      <c r="AS9" s="2">
        <v>17.0990518555646</v>
      </c>
      <c r="AT9" s="2">
        <v>197.33694152562001</v>
      </c>
      <c r="AU9" s="2">
        <v>17.108750026776899</v>
      </c>
      <c r="AV9" s="2">
        <v>17.116691356433702</v>
      </c>
      <c r="AW9" s="2">
        <v>17.148407976542899</v>
      </c>
      <c r="AX9" s="2">
        <v>17.613746576365401</v>
      </c>
      <c r="AY9" s="2">
        <v>17.3456944358873</v>
      </c>
      <c r="AZ9" s="2">
        <v>17.3496805008017</v>
      </c>
      <c r="BA9" s="2">
        <v>17.3878024826593</v>
      </c>
      <c r="BB9" s="2">
        <v>17.466545352674601</v>
      </c>
      <c r="BC9" s="2">
        <v>17.465175288778799</v>
      </c>
      <c r="BD9" s="2">
        <v>17.4069868095693</v>
      </c>
      <c r="BE9" s="2">
        <v>17.421526439023101</v>
      </c>
      <c r="BF9" s="2">
        <v>17.6686403133229</v>
      </c>
      <c r="BG9" s="2">
        <v>17.656568082608</v>
      </c>
      <c r="BH9" s="2">
        <v>17.520190972825102</v>
      </c>
      <c r="BI9" s="2">
        <v>17.103268485596299</v>
      </c>
      <c r="BJ9" s="2">
        <v>17.086003155698101</v>
      </c>
      <c r="BK9" s="2">
        <v>17.160923566330801</v>
      </c>
      <c r="BL9" s="2">
        <v>17.139141741764099</v>
      </c>
      <c r="BM9" s="2">
        <v>17.0560432727404</v>
      </c>
      <c r="BN9" s="2">
        <v>17.1640085636466</v>
      </c>
      <c r="BO9" s="2">
        <v>17.261460847043399</v>
      </c>
      <c r="BP9" s="2">
        <v>9.8347676549191601</v>
      </c>
      <c r="BQ9" s="4">
        <v>9.8576340502259008</v>
      </c>
      <c r="BR9" s="4">
        <v>9.8024760034927994</v>
      </c>
      <c r="BS9" s="4">
        <v>9.8509684290697592</v>
      </c>
      <c r="BT9" s="4">
        <v>9.8631676703168196</v>
      </c>
      <c r="BU9" s="4">
        <v>9.8554540607819199</v>
      </c>
      <c r="BV9" s="4">
        <v>9.8650932606369892</v>
      </c>
      <c r="BW9" s="4">
        <v>9.8686189335298593</v>
      </c>
      <c r="BX9" s="5">
        <v>9.7967839453227992</v>
      </c>
      <c r="BY9" s="4">
        <v>9.8067805991830106</v>
      </c>
      <c r="BZ9" s="4">
        <v>9.9040265418953002</v>
      </c>
      <c r="CA9" s="4">
        <v>9.90160852775041</v>
      </c>
      <c r="CB9" s="4">
        <v>9.8914903077247303</v>
      </c>
      <c r="CC9" s="4">
        <v>9.9010439195083695</v>
      </c>
      <c r="CD9" s="4">
        <v>9.85238397156796</v>
      </c>
      <c r="CE9" s="4">
        <v>9.9182946939214105</v>
      </c>
      <c r="CF9" s="4">
        <v>9.9013917865033303</v>
      </c>
      <c r="CG9" s="4">
        <v>9.8878463025816092</v>
      </c>
      <c r="CH9" s="4">
        <v>9.8994623212964097</v>
      </c>
      <c r="CI9" s="4">
        <v>9.9034819260322902</v>
      </c>
      <c r="CJ9" s="4">
        <v>9.9057781999411993</v>
      </c>
      <c r="CK9" s="4">
        <v>20.916643001004701</v>
      </c>
      <c r="CL9" s="4">
        <v>191.69781335180201</v>
      </c>
      <c r="CM9" s="4">
        <v>19.861467546298499</v>
      </c>
      <c r="CN9" s="4">
        <v>42.744345648079502</v>
      </c>
      <c r="CO9" s="4">
        <v>28.807752960136298</v>
      </c>
      <c r="CP9" s="4">
        <v>31.345219577386398</v>
      </c>
      <c r="CQ9" s="4">
        <v>34.330560360676898</v>
      </c>
      <c r="CR9" s="4">
        <v>29.585635550766199</v>
      </c>
      <c r="CS9" s="4">
        <v>35.677556795320598</v>
      </c>
      <c r="CT9" s="4">
        <v>21.4601277167985</v>
      </c>
      <c r="CU9" s="4">
        <v>45.504044115379202</v>
      </c>
      <c r="CV9" s="4">
        <v>25.620048717970899</v>
      </c>
      <c r="CW9" s="4">
        <v>23.5817043832472</v>
      </c>
      <c r="CX9" s="4">
        <v>28.7565363664194</v>
      </c>
      <c r="CY9" s="4">
        <v>23.350514113591899</v>
      </c>
      <c r="CZ9" s="4">
        <v>30.814914503030501</v>
      </c>
      <c r="DA9" s="4">
        <v>35.544946175412903</v>
      </c>
      <c r="DB9" s="4">
        <v>36.974372028974301</v>
      </c>
      <c r="DC9" s="4">
        <v>21.591180164908199</v>
      </c>
      <c r="DD9" s="4">
        <v>37.731915063682301</v>
      </c>
      <c r="DE9" s="4">
        <v>30.293596556215601</v>
      </c>
      <c r="DF9" s="4">
        <v>45.966030833344</v>
      </c>
      <c r="DG9" s="4">
        <v>25.490323959346998</v>
      </c>
      <c r="DH9" s="4">
        <v>15.722652669627299</v>
      </c>
      <c r="DI9" s="4">
        <v>27.997236605138699</v>
      </c>
      <c r="DJ9" s="4">
        <v>18.1154835803009</v>
      </c>
      <c r="DK9" s="4">
        <v>16.743503081816701</v>
      </c>
      <c r="DL9" s="4">
        <v>33.807162400291404</v>
      </c>
      <c r="DM9" s="4">
        <v>26.034648646581498</v>
      </c>
      <c r="DN9" s="4">
        <v>16.2900042167437</v>
      </c>
      <c r="DO9" s="4">
        <v>26.431258383857202</v>
      </c>
      <c r="DP9" s="4">
        <v>23.5602594975126</v>
      </c>
      <c r="DQ9" s="4">
        <v>24.3758701220431</v>
      </c>
      <c r="DR9" s="4">
        <v>23.5817043832472</v>
      </c>
      <c r="DS9" s="4">
        <v>22.804580842766999</v>
      </c>
      <c r="DT9" s="4">
        <v>15.1255814724061</v>
      </c>
      <c r="DU9" s="4">
        <v>31.051959884250699</v>
      </c>
      <c r="DV9" s="4">
        <v>19.280480568829098</v>
      </c>
      <c r="DW9" s="4">
        <v>23.5995178218066</v>
      </c>
      <c r="DX9" s="4">
        <v>18.353871104571699</v>
      </c>
      <c r="DY9" s="4">
        <v>15.951668784083401</v>
      </c>
      <c r="DZ9" s="4">
        <v>21.798359828928302</v>
      </c>
      <c r="EA9" s="4">
        <v>17.261203515366699</v>
      </c>
      <c r="EB9" s="4">
        <v>35.906347664638602</v>
      </c>
      <c r="EC9" s="4">
        <v>24.636677483046402</v>
      </c>
      <c r="ED9" s="4">
        <v>22.910798734365599</v>
      </c>
      <c r="EE9" s="4">
        <v>22.190649076526899</v>
      </c>
      <c r="EF9" s="4">
        <v>26.397507144986399</v>
      </c>
      <c r="EG9" s="4">
        <v>26.7472334017957</v>
      </c>
      <c r="EH9" s="4">
        <v>28.489261820965101</v>
      </c>
      <c r="EI9" s="4">
        <v>24.9575367388167</v>
      </c>
      <c r="EJ9" s="4">
        <v>43.1970247610491</v>
      </c>
      <c r="EK9" s="4">
        <v>29.883596620695201</v>
      </c>
      <c r="EL9" s="4">
        <v>26.183256883456799</v>
      </c>
      <c r="EM9" s="4">
        <v>23.873953035692299</v>
      </c>
      <c r="EN9" s="4">
        <v>36.974359472522501</v>
      </c>
      <c r="EO9" s="4">
        <v>27.383304537134201</v>
      </c>
      <c r="EP9" s="4">
        <v>27.953987992734302</v>
      </c>
      <c r="EQ9" s="4">
        <v>29.294924347496998</v>
      </c>
      <c r="ER9" s="4">
        <v>24.745873864892499</v>
      </c>
      <c r="ES9" s="4">
        <v>30.782579090226299</v>
      </c>
      <c r="ET9" s="4">
        <v>33.460492776853997</v>
      </c>
      <c r="EU9" s="4">
        <v>27.286349736927001</v>
      </c>
      <c r="EV9" s="4">
        <v>38.022525319866403</v>
      </c>
      <c r="EW9" s="4">
        <v>26.0790799521262</v>
      </c>
      <c r="EX9" s="4">
        <v>23.713790802831198</v>
      </c>
      <c r="EY9" s="4">
        <v>12.990205117813501</v>
      </c>
      <c r="EZ9" s="9">
        <v>18.653778978604301</v>
      </c>
      <c r="FA9" s="9">
        <v>27.732383585652901</v>
      </c>
      <c r="FB9" s="9">
        <v>18.566133943370598</v>
      </c>
      <c r="FC9" s="9">
        <v>22.165822692079299</v>
      </c>
      <c r="FD9" s="9">
        <v>30.572802922318399</v>
      </c>
      <c r="FE9" s="9">
        <v>27.943453029964001</v>
      </c>
      <c r="FF9" s="9">
        <v>25.257333220567102</v>
      </c>
      <c r="FG9" s="9">
        <v>14.1396917135958</v>
      </c>
      <c r="FH9" s="9">
        <v>15.469927476908101</v>
      </c>
      <c r="FI9" s="9">
        <v>13.426612345475</v>
      </c>
      <c r="FJ9" s="9">
        <v>16.837265872489699</v>
      </c>
      <c r="FK9" s="9">
        <v>16.904593109910799</v>
      </c>
      <c r="FL9" s="9">
        <v>29.175572095980499</v>
      </c>
      <c r="FM9" s="9">
        <v>16.384598745214099</v>
      </c>
      <c r="FN9" s="9">
        <v>27.961962902194099</v>
      </c>
      <c r="FO9" s="9">
        <v>50.836788442810999</v>
      </c>
      <c r="FP9" s="9">
        <v>16.874726043957601</v>
      </c>
      <c r="FQ9" s="9">
        <v>17.6522869825885</v>
      </c>
      <c r="FR9" s="9">
        <v>11.766055952085599</v>
      </c>
      <c r="FS9" s="9">
        <v>16.250684370534898</v>
      </c>
    </row>
    <row r="10" spans="1:175" ht="14.4" x14ac:dyDescent="0.3">
      <c r="A10" s="2">
        <v>19.858804363582099</v>
      </c>
      <c r="B10" s="2">
        <v>197.789027900458</v>
      </c>
      <c r="C10" s="2">
        <v>19.626952775701401</v>
      </c>
      <c r="D10" s="2">
        <v>19.056528834983801</v>
      </c>
      <c r="E10" s="2">
        <v>19.110903802944499</v>
      </c>
      <c r="F10" s="2">
        <v>18.885150376914901</v>
      </c>
      <c r="G10" s="2">
        <v>18.603729834243602</v>
      </c>
      <c r="H10" s="2">
        <v>18.720459054357601</v>
      </c>
      <c r="I10" s="2">
        <v>19.0707820683776</v>
      </c>
      <c r="J10" s="2">
        <v>19.136179294126801</v>
      </c>
      <c r="K10" s="2">
        <v>19.314102535234401</v>
      </c>
      <c r="L10" s="2">
        <v>18.8128768314672</v>
      </c>
      <c r="M10" s="2">
        <v>19.183323738008301</v>
      </c>
      <c r="N10" s="2">
        <v>19.273967183821199</v>
      </c>
      <c r="O10" s="2">
        <v>19.248972062947502</v>
      </c>
      <c r="P10" s="2">
        <v>18.4111152528947</v>
      </c>
      <c r="Q10" s="2">
        <v>18.4414362698821</v>
      </c>
      <c r="R10" s="2">
        <v>18.3514368642916</v>
      </c>
      <c r="S10" s="2">
        <v>18.5874988927049</v>
      </c>
      <c r="T10" s="2">
        <v>18.703305738877201</v>
      </c>
      <c r="U10" s="2">
        <v>18.132575132061</v>
      </c>
      <c r="V10" s="2">
        <v>18.247393815466001</v>
      </c>
      <c r="W10" s="2">
        <v>18.6956504945347</v>
      </c>
      <c r="X10" s="2">
        <v>12.951267322995401</v>
      </c>
      <c r="Y10" s="2">
        <v>12.6814054820378</v>
      </c>
      <c r="Z10" s="2">
        <v>13.310221465995101</v>
      </c>
      <c r="AA10" s="2">
        <v>12.900431746412499</v>
      </c>
      <c r="AB10" s="2">
        <v>12.5637742661822</v>
      </c>
      <c r="AC10" s="2">
        <v>12.7002815624463</v>
      </c>
      <c r="AD10" s="2">
        <v>13.4798294339296</v>
      </c>
      <c r="AE10" s="2">
        <v>12.5182064324759</v>
      </c>
      <c r="AF10" s="2">
        <v>12.8418187797367</v>
      </c>
      <c r="AG10" s="2">
        <v>12.544019506017399</v>
      </c>
      <c r="AH10" s="2">
        <v>12.552838588544899</v>
      </c>
      <c r="AI10" s="2">
        <v>12.503928784836001</v>
      </c>
      <c r="AJ10" s="2">
        <v>12.552477010682599</v>
      </c>
      <c r="AK10" s="2">
        <v>11.862926031374</v>
      </c>
      <c r="AL10" s="2">
        <v>12.123636055377901</v>
      </c>
      <c r="AM10" s="2">
        <v>12.4248199418835</v>
      </c>
      <c r="AN10" s="2">
        <v>12.206866182408501</v>
      </c>
      <c r="AO10" s="2">
        <v>11.898706895882199</v>
      </c>
      <c r="AP10" s="2">
        <v>11.7998015351584</v>
      </c>
      <c r="AQ10" s="2">
        <v>11.5410257583339</v>
      </c>
      <c r="AR10" s="2">
        <v>11.674022510456</v>
      </c>
      <c r="AS10" s="2">
        <v>17.7784919582028</v>
      </c>
      <c r="AT10" s="2">
        <v>197.74830399487101</v>
      </c>
      <c r="AU10" s="2">
        <v>17.788554905796701</v>
      </c>
      <c r="AV10" s="2">
        <v>17.797109488979199</v>
      </c>
      <c r="AW10" s="2">
        <v>17.822633891195601</v>
      </c>
      <c r="AX10" s="2">
        <v>18.264392861090201</v>
      </c>
      <c r="AY10" s="2">
        <v>17.9616111937036</v>
      </c>
      <c r="AZ10" s="2">
        <v>18.002178908612098</v>
      </c>
      <c r="BA10" s="2">
        <v>18.0155979929437</v>
      </c>
      <c r="BB10" s="2">
        <v>18.075993534060199</v>
      </c>
      <c r="BC10" s="2">
        <v>18.0770792258818</v>
      </c>
      <c r="BD10" s="2">
        <v>18.0184965260108</v>
      </c>
      <c r="BE10" s="2">
        <v>18.039931075474399</v>
      </c>
      <c r="BF10" s="2">
        <v>18.2205972053879</v>
      </c>
      <c r="BG10" s="2">
        <v>18.133443959769998</v>
      </c>
      <c r="BH10" s="2">
        <v>18.077921254670802</v>
      </c>
      <c r="BI10" s="2">
        <v>17.727128978349299</v>
      </c>
      <c r="BJ10" s="3">
        <v>17.692961700101002</v>
      </c>
      <c r="BK10" s="2">
        <v>17.7687270219533</v>
      </c>
      <c r="BL10" s="2">
        <v>17.798485275892101</v>
      </c>
      <c r="BM10" s="2">
        <v>17.730106833859299</v>
      </c>
      <c r="BN10" s="2">
        <v>17.796805873766999</v>
      </c>
      <c r="BO10" s="2">
        <v>17.941568561915801</v>
      </c>
      <c r="BP10" s="2">
        <v>10.2508328569316</v>
      </c>
      <c r="BQ10" s="4">
        <v>10.2732596938777</v>
      </c>
      <c r="BR10" s="4">
        <v>10.245231469154501</v>
      </c>
      <c r="BS10" s="4">
        <v>10.2372471703505</v>
      </c>
      <c r="BT10" s="4">
        <v>10.2379007289478</v>
      </c>
      <c r="BU10" s="4">
        <v>10.263580662527</v>
      </c>
      <c r="BV10" s="4">
        <v>10.261091456474499</v>
      </c>
      <c r="BW10" s="4">
        <v>10.2658364899017</v>
      </c>
      <c r="BX10" s="4">
        <v>10.2090863786882</v>
      </c>
      <c r="BY10" s="5">
        <v>10.193412191737</v>
      </c>
      <c r="BZ10" s="4">
        <v>10.318053444947401</v>
      </c>
      <c r="CA10" s="4">
        <v>10.287278483092599</v>
      </c>
      <c r="CB10" s="4">
        <v>10.274469632938199</v>
      </c>
      <c r="CC10" s="4">
        <v>10.2810150843901</v>
      </c>
      <c r="CD10" s="4">
        <v>10.2341529341273</v>
      </c>
      <c r="CE10" s="4">
        <v>10.297403684231501</v>
      </c>
      <c r="CF10" s="4">
        <v>10.2930693231558</v>
      </c>
      <c r="CG10" s="4">
        <v>10.2801404136699</v>
      </c>
      <c r="CH10" s="4">
        <v>10.290520158040099</v>
      </c>
      <c r="CI10" s="4">
        <v>10.2883971279196</v>
      </c>
      <c r="CJ10" s="4">
        <v>10.298646441680599</v>
      </c>
      <c r="CK10" s="4">
        <v>20.866351940648499</v>
      </c>
      <c r="CL10" s="4">
        <v>192.251527243737</v>
      </c>
      <c r="CM10" s="4">
        <v>20.295058464659199</v>
      </c>
      <c r="CN10" s="4">
        <v>46.354583186808398</v>
      </c>
      <c r="CO10" s="4">
        <v>30.092942938332001</v>
      </c>
      <c r="CP10" s="4">
        <v>31.0390657441813</v>
      </c>
      <c r="CQ10" s="4">
        <v>35.074012575469602</v>
      </c>
      <c r="CR10" s="4">
        <v>30.170613306978701</v>
      </c>
      <c r="CS10" s="4">
        <v>35.114521281396101</v>
      </c>
      <c r="CT10" s="4">
        <v>22.142909296444699</v>
      </c>
      <c r="CU10" s="4">
        <v>45.9984357987368</v>
      </c>
      <c r="CV10" s="4">
        <v>26.244171738395401</v>
      </c>
      <c r="CW10" s="4">
        <v>26.601601384825699</v>
      </c>
      <c r="CX10" s="4">
        <v>28.986025780829301</v>
      </c>
      <c r="CY10" s="4">
        <v>24.3061236658362</v>
      </c>
      <c r="CZ10" s="4">
        <v>32.247008911633998</v>
      </c>
      <c r="DA10" s="4">
        <v>36.315091949506403</v>
      </c>
      <c r="DB10" s="4">
        <v>39.056995983683699</v>
      </c>
      <c r="DC10" s="4">
        <v>22.310860570701902</v>
      </c>
      <c r="DD10" s="4">
        <v>37.949301844490897</v>
      </c>
      <c r="DE10" s="4">
        <v>30.1855275968874</v>
      </c>
      <c r="DF10" s="4">
        <v>44.621631232249399</v>
      </c>
      <c r="DG10" s="4">
        <v>24.9600599436137</v>
      </c>
      <c r="DH10" s="4">
        <v>16.270299390263901</v>
      </c>
      <c r="DI10" s="4">
        <v>28.238052779865299</v>
      </c>
      <c r="DJ10" s="4">
        <v>17.732940418954001</v>
      </c>
      <c r="DK10" s="4">
        <v>15.821802135357199</v>
      </c>
      <c r="DL10" s="4">
        <v>34.189873714439202</v>
      </c>
      <c r="DM10" s="4">
        <v>25.528625563751099</v>
      </c>
      <c r="DN10" s="4">
        <v>16.627265573329399</v>
      </c>
      <c r="DO10" s="4">
        <v>26.649774143749202</v>
      </c>
      <c r="DP10" s="4">
        <v>24.468051500673099</v>
      </c>
      <c r="DQ10" s="4">
        <v>25.0226122160967</v>
      </c>
      <c r="DR10" s="4">
        <v>26.601601384825699</v>
      </c>
      <c r="DS10" s="4">
        <v>22.797416732247498</v>
      </c>
      <c r="DT10" s="4">
        <v>15.671064688107601</v>
      </c>
      <c r="DU10" s="4">
        <v>30.989967204872698</v>
      </c>
      <c r="DV10" s="4">
        <v>19.272974664861401</v>
      </c>
      <c r="DW10" s="4">
        <v>23.076542885241</v>
      </c>
      <c r="DX10" s="4">
        <v>19.1706346006684</v>
      </c>
      <c r="DY10" s="4">
        <v>16.104585564107101</v>
      </c>
      <c r="DZ10" s="4">
        <v>22.055100154042002</v>
      </c>
      <c r="EA10" s="4">
        <v>17.544665398251801</v>
      </c>
      <c r="EB10" s="4">
        <v>34.199956688799901</v>
      </c>
      <c r="EC10" s="4">
        <v>24.439854056550502</v>
      </c>
      <c r="ED10" s="4">
        <v>23.327125939046901</v>
      </c>
      <c r="EE10" s="4">
        <v>23.494060780761401</v>
      </c>
      <c r="EF10" s="4">
        <v>26.344759223812002</v>
      </c>
      <c r="EG10" s="4">
        <v>27.638501833462801</v>
      </c>
      <c r="EH10" s="4">
        <v>27.458447747838399</v>
      </c>
      <c r="EI10" s="4">
        <v>27.3112793946298</v>
      </c>
      <c r="EJ10" s="4">
        <v>32.115083363575103</v>
      </c>
      <c r="EK10" s="4">
        <v>31.795690512204398</v>
      </c>
      <c r="EL10" s="4">
        <v>27.6391300303167</v>
      </c>
      <c r="EM10" s="4">
        <v>22.723632037648098</v>
      </c>
      <c r="EN10" s="4">
        <v>40.025085565849601</v>
      </c>
      <c r="EO10" s="4">
        <v>26.357006015363901</v>
      </c>
      <c r="EP10" s="4">
        <v>30.2864338575529</v>
      </c>
      <c r="EQ10" s="4">
        <v>30.0190926715341</v>
      </c>
      <c r="ER10" s="4">
        <v>26.022285916744298</v>
      </c>
      <c r="ES10" s="4">
        <v>32.025747699212801</v>
      </c>
      <c r="ET10" s="4">
        <v>33.047871615280599</v>
      </c>
      <c r="EU10" s="4">
        <v>29.6425664599744</v>
      </c>
      <c r="EV10" s="4">
        <v>37.519903745327099</v>
      </c>
      <c r="EW10" s="4">
        <v>26.955589901681002</v>
      </c>
      <c r="EX10" s="4">
        <v>23.1857290682361</v>
      </c>
      <c r="EY10" s="4">
        <v>12.5730683570068</v>
      </c>
      <c r="EZ10" s="9">
        <v>21.095858027359</v>
      </c>
      <c r="FA10" s="9">
        <v>30.6810041165892</v>
      </c>
      <c r="FB10" s="9">
        <v>19.1492938487449</v>
      </c>
      <c r="FC10" s="9">
        <v>23.817141499644599</v>
      </c>
      <c r="FD10" s="9">
        <v>35.791444959058303</v>
      </c>
      <c r="FE10" s="9">
        <v>26.753536501906702</v>
      </c>
      <c r="FF10" s="9">
        <v>26.932391880480999</v>
      </c>
      <c r="FG10" s="9">
        <v>16.298970854688399</v>
      </c>
      <c r="FH10" s="9">
        <v>17.724075289094898</v>
      </c>
      <c r="FI10" s="9">
        <v>12.937945738594401</v>
      </c>
      <c r="FJ10" s="9">
        <v>17.2458602484413</v>
      </c>
      <c r="FK10" s="9">
        <v>17.033667055254899</v>
      </c>
      <c r="FL10" s="9">
        <v>33.100621644966601</v>
      </c>
      <c r="FM10" s="9">
        <v>15.579121140907899</v>
      </c>
      <c r="FN10" s="9">
        <v>25.5219002392334</v>
      </c>
      <c r="FO10" s="9">
        <v>51.6509848578918</v>
      </c>
      <c r="FP10" s="9">
        <v>14.7362337561202</v>
      </c>
      <c r="FQ10" s="9">
        <v>17.558650325283299</v>
      </c>
      <c r="FR10" s="9">
        <v>14.8430543227265</v>
      </c>
      <c r="FS10" s="9">
        <v>16.663147637683799</v>
      </c>
    </row>
    <row r="11" spans="1:175" ht="14.4" x14ac:dyDescent="0.25">
      <c r="A11" s="2">
        <v>20.546587276611898</v>
      </c>
      <c r="B11" s="2">
        <v>198.01435271547999</v>
      </c>
      <c r="C11" s="2">
        <v>20.393414580650902</v>
      </c>
      <c r="D11" s="2">
        <v>19.8577777849707</v>
      </c>
      <c r="E11" s="2">
        <v>18.8797397281771</v>
      </c>
      <c r="F11" s="2">
        <v>19.4840105719604</v>
      </c>
      <c r="G11" s="2">
        <v>19.4053787295265</v>
      </c>
      <c r="H11" s="2">
        <v>19.782348537432501</v>
      </c>
      <c r="I11" s="2">
        <v>19.419820460332499</v>
      </c>
      <c r="J11" s="2">
        <v>19.597694688469801</v>
      </c>
      <c r="K11" s="2">
        <v>19.515761791547401</v>
      </c>
      <c r="L11" s="2">
        <v>19.079632214579199</v>
      </c>
      <c r="M11" s="2">
        <v>19.320864168973198</v>
      </c>
      <c r="N11" s="2">
        <v>19.8295272104614</v>
      </c>
      <c r="O11" s="2">
        <v>18.823174119931601</v>
      </c>
      <c r="P11" s="2">
        <v>19.113175141728298</v>
      </c>
      <c r="Q11" s="2">
        <v>18.966241434209699</v>
      </c>
      <c r="R11" s="2">
        <v>19.037657190481799</v>
      </c>
      <c r="S11" s="2">
        <v>19.199011295004201</v>
      </c>
      <c r="T11" s="2">
        <v>18.587885596809301</v>
      </c>
      <c r="U11" s="2">
        <v>18.416993729659701</v>
      </c>
      <c r="V11" s="2">
        <v>18.301307922468801</v>
      </c>
      <c r="W11" s="2">
        <v>18.1408034115485</v>
      </c>
      <c r="X11" s="2">
        <v>13.0537414028508</v>
      </c>
      <c r="Y11" s="2">
        <v>13.0590181616592</v>
      </c>
      <c r="Z11" s="2">
        <v>13.895770730466801</v>
      </c>
      <c r="AA11" s="2">
        <v>12.719822823435999</v>
      </c>
      <c r="AB11" s="2">
        <v>12.8509260125639</v>
      </c>
      <c r="AC11" s="2">
        <v>13.3581952101691</v>
      </c>
      <c r="AD11" s="2">
        <v>12.8670531897233</v>
      </c>
      <c r="AE11" s="2">
        <v>12.8452736896293</v>
      </c>
      <c r="AF11" s="2">
        <v>12.9079822108152</v>
      </c>
      <c r="AG11" s="2">
        <v>13.035686497551101</v>
      </c>
      <c r="AH11" s="2">
        <v>12.608342223199999</v>
      </c>
      <c r="AI11" s="2">
        <v>12.7392833676451</v>
      </c>
      <c r="AJ11" s="2">
        <v>12.3391551828262</v>
      </c>
      <c r="AK11" s="2">
        <v>12.2365781847937</v>
      </c>
      <c r="AL11" s="2">
        <v>11.909029464424499</v>
      </c>
      <c r="AM11" s="2">
        <v>12.286358216837099</v>
      </c>
      <c r="AN11" s="2">
        <v>12.4234949634125</v>
      </c>
      <c r="AO11" s="2">
        <v>12.1914945889083</v>
      </c>
      <c r="AP11" s="2">
        <v>11.9474996801116</v>
      </c>
      <c r="AQ11" s="2">
        <v>12.3549084109763</v>
      </c>
      <c r="AR11" s="2">
        <v>12.573795787131701</v>
      </c>
      <c r="AS11" s="3">
        <v>18.0313779727589</v>
      </c>
      <c r="AT11" s="2">
        <v>197.93722760371099</v>
      </c>
      <c r="AU11" s="2">
        <v>18.038509648144899</v>
      </c>
      <c r="AV11" s="2">
        <v>18.047865492551502</v>
      </c>
      <c r="AW11" s="2">
        <v>18.081221137220702</v>
      </c>
      <c r="AX11" s="2">
        <v>18.470978616610498</v>
      </c>
      <c r="AY11" s="2">
        <v>18.214106004844599</v>
      </c>
      <c r="AZ11" s="2">
        <v>18.281773929611798</v>
      </c>
      <c r="BA11" s="2">
        <v>18.244583242732801</v>
      </c>
      <c r="BB11" s="2">
        <v>18.332104856071801</v>
      </c>
      <c r="BC11" s="2">
        <v>18.339834316208002</v>
      </c>
      <c r="BD11" s="2">
        <v>18.258527332027299</v>
      </c>
      <c r="BE11" s="2">
        <v>18.305065172582101</v>
      </c>
      <c r="BF11" s="2">
        <v>18.478219371485299</v>
      </c>
      <c r="BG11" s="2">
        <v>18.447839107884899</v>
      </c>
      <c r="BH11" s="2">
        <v>18.333115464896199</v>
      </c>
      <c r="BI11" s="2">
        <v>18.048596627112101</v>
      </c>
      <c r="BJ11" s="2">
        <v>18.062680683518899</v>
      </c>
      <c r="BK11" s="2">
        <v>18.096323637447899</v>
      </c>
      <c r="BL11" s="2">
        <v>18.1155458013355</v>
      </c>
      <c r="BM11" s="2">
        <v>18.0318377745538</v>
      </c>
      <c r="BN11" s="2">
        <v>18.113519769546201</v>
      </c>
      <c r="BO11" s="2">
        <v>18.2225166897672</v>
      </c>
      <c r="BP11" s="3">
        <v>10.1987577508123</v>
      </c>
      <c r="BQ11" s="4">
        <v>10.217935459959101</v>
      </c>
      <c r="BR11" s="4">
        <v>10.221733427984301</v>
      </c>
      <c r="BS11" s="4">
        <v>10.227478181231101</v>
      </c>
      <c r="BT11" s="4">
        <v>10.3225428849204</v>
      </c>
      <c r="BU11" s="4">
        <v>10.266845046187999</v>
      </c>
      <c r="BV11" s="4">
        <v>10.2811095905287</v>
      </c>
      <c r="BW11" s="4">
        <v>10.299830106158799</v>
      </c>
      <c r="BX11" s="4">
        <v>10.2289593001196</v>
      </c>
      <c r="BY11" s="4">
        <v>10.230464929795399</v>
      </c>
      <c r="BZ11" s="4">
        <v>10.3252798203129</v>
      </c>
      <c r="CA11" s="4">
        <v>10.315688702592301</v>
      </c>
      <c r="CB11" s="4">
        <v>10.309195004794599</v>
      </c>
      <c r="CC11" s="4">
        <v>10.340491542344401</v>
      </c>
      <c r="CD11" s="4">
        <v>10.335203841768299</v>
      </c>
      <c r="CE11" s="4">
        <v>10.313804815058401</v>
      </c>
      <c r="CF11" s="4">
        <v>10.3159615000905</v>
      </c>
      <c r="CG11" s="4">
        <v>10.299064000946199</v>
      </c>
      <c r="CH11" s="4">
        <v>10.298090923107599</v>
      </c>
      <c r="CI11" s="4">
        <v>10.2818802775594</v>
      </c>
      <c r="CJ11" s="4">
        <v>10.309418717370299</v>
      </c>
      <c r="CK11" s="4">
        <v>20.033946575286802</v>
      </c>
      <c r="CL11" s="4">
        <v>192.702581618164</v>
      </c>
      <c r="CM11" s="4">
        <v>21.535772986240701</v>
      </c>
      <c r="CN11" s="4">
        <v>45.788993348080098</v>
      </c>
      <c r="CO11" s="4">
        <v>29.245486453919099</v>
      </c>
      <c r="CP11" s="4">
        <v>31.272533560709299</v>
      </c>
      <c r="CQ11" s="4">
        <v>35.208184848759402</v>
      </c>
      <c r="CR11" s="4">
        <v>29.598648331805101</v>
      </c>
      <c r="CS11" s="4">
        <v>35.087069046505597</v>
      </c>
      <c r="CT11" s="4">
        <v>21.9016787754164</v>
      </c>
      <c r="CU11" s="4">
        <v>46.083818512011597</v>
      </c>
      <c r="CV11" s="4">
        <v>26.5020984494105</v>
      </c>
      <c r="CW11" s="4">
        <v>24.259688777293</v>
      </c>
      <c r="CX11" s="4">
        <v>29.109941756382</v>
      </c>
      <c r="CY11" s="4">
        <v>24.7132128293695</v>
      </c>
      <c r="CZ11" s="4">
        <v>31.758777474177698</v>
      </c>
      <c r="DA11" s="4">
        <v>36.6946844713178</v>
      </c>
      <c r="DB11" s="4">
        <v>38.125301809979597</v>
      </c>
      <c r="DC11" s="4">
        <v>22.2974870311958</v>
      </c>
      <c r="DD11" s="4">
        <v>38.473025567512799</v>
      </c>
      <c r="DE11" s="4">
        <v>30.167763379880402</v>
      </c>
      <c r="DF11" s="4">
        <v>48.524679356775799</v>
      </c>
      <c r="DG11" s="4">
        <v>25.291475125881501</v>
      </c>
      <c r="DH11" s="4">
        <v>16.189936858833502</v>
      </c>
      <c r="DI11" s="4">
        <v>28.3747800031915</v>
      </c>
      <c r="DJ11" s="4">
        <v>18.854638773564702</v>
      </c>
      <c r="DK11" s="4">
        <v>17.080363598049601</v>
      </c>
      <c r="DL11" s="4">
        <v>33.209343940710198</v>
      </c>
      <c r="DM11" s="4">
        <v>26.811567953618699</v>
      </c>
      <c r="DN11" s="4">
        <v>16.285895821837599</v>
      </c>
      <c r="DO11" s="4">
        <v>26.903052117715699</v>
      </c>
      <c r="DP11" s="4">
        <v>24.815048361938199</v>
      </c>
      <c r="DQ11" s="4">
        <v>25.464511745354201</v>
      </c>
      <c r="DR11" s="4">
        <v>24.259688777293</v>
      </c>
      <c r="DS11" s="4">
        <v>22.870201416108198</v>
      </c>
      <c r="DT11" s="4">
        <v>15.1667271036351</v>
      </c>
      <c r="DU11" s="4">
        <v>30.851771558767801</v>
      </c>
      <c r="DV11" s="4">
        <v>19.437361259633299</v>
      </c>
      <c r="DW11" s="4">
        <v>23.483404078671899</v>
      </c>
      <c r="DX11" s="4">
        <v>18.567315236548701</v>
      </c>
      <c r="DY11" s="4">
        <v>16.336935579931499</v>
      </c>
      <c r="DZ11" s="4">
        <v>21.745909139839998</v>
      </c>
      <c r="EA11" s="4">
        <v>17.3396893517858</v>
      </c>
      <c r="EB11" s="4">
        <v>34.9526497768585</v>
      </c>
      <c r="EC11" s="4">
        <v>24.450220278516198</v>
      </c>
      <c r="ED11" s="4">
        <v>22.5301559621231</v>
      </c>
      <c r="EE11" s="4">
        <v>24.168703338556998</v>
      </c>
      <c r="EF11" s="4">
        <v>27.306167565099301</v>
      </c>
      <c r="EG11" s="4">
        <v>28.352189005633701</v>
      </c>
      <c r="EH11" s="4">
        <v>30.054141980295501</v>
      </c>
      <c r="EI11" s="4">
        <v>31.8302434888524</v>
      </c>
      <c r="EJ11" s="4">
        <v>36.585989600694603</v>
      </c>
      <c r="EK11" s="4">
        <v>34.038431738425899</v>
      </c>
      <c r="EL11" s="4">
        <v>30.414425937233499</v>
      </c>
      <c r="EM11" s="4">
        <v>24.066160426152798</v>
      </c>
      <c r="EN11" s="4">
        <v>43.9381405185608</v>
      </c>
      <c r="EO11" s="4">
        <v>28.9730256144999</v>
      </c>
      <c r="EP11" s="4">
        <v>26.924492531822199</v>
      </c>
      <c r="EQ11" s="4">
        <v>31.6494659026826</v>
      </c>
      <c r="ER11" s="4">
        <v>24.604666509694301</v>
      </c>
      <c r="ES11" s="4">
        <v>34.344191016219298</v>
      </c>
      <c r="ET11" s="4">
        <v>32.701251165675998</v>
      </c>
      <c r="EU11" s="4">
        <v>26.485671500843502</v>
      </c>
      <c r="EV11" s="4">
        <v>36.070594037010601</v>
      </c>
      <c r="EW11" s="4">
        <v>29.120691784761402</v>
      </c>
      <c r="EX11" s="4">
        <v>23.917280709598501</v>
      </c>
      <c r="EY11" s="4">
        <v>22.102413067863001</v>
      </c>
      <c r="EZ11" s="9">
        <v>19.404446800392801</v>
      </c>
      <c r="FA11" s="9">
        <v>26.804224589167699</v>
      </c>
      <c r="FB11" s="9">
        <v>19.106284347877601</v>
      </c>
      <c r="FC11" s="9">
        <v>23.031528301562801</v>
      </c>
      <c r="FD11" s="9">
        <v>28.587524493294602</v>
      </c>
      <c r="FE11" s="9">
        <v>26.254007027452499</v>
      </c>
      <c r="FF11" s="9">
        <v>27.074394586896101</v>
      </c>
      <c r="FG11" s="9">
        <v>14.9973310569461</v>
      </c>
      <c r="FH11" s="9">
        <v>17.380503736121</v>
      </c>
      <c r="FI11" s="9">
        <v>13.073119624758901</v>
      </c>
      <c r="FJ11" s="9">
        <v>17.355024444277301</v>
      </c>
      <c r="FK11" s="9">
        <v>15.241838125458001</v>
      </c>
      <c r="FL11" s="9">
        <v>32.210384889311896</v>
      </c>
      <c r="FM11" s="9">
        <v>14.579886703977101</v>
      </c>
      <c r="FN11" s="9">
        <v>24.667254704995599</v>
      </c>
      <c r="FO11" s="9">
        <v>51.498847653915</v>
      </c>
      <c r="FP11" s="9">
        <v>15.9482512102788</v>
      </c>
      <c r="FQ11" s="9">
        <v>16.962980369534598</v>
      </c>
      <c r="FR11" s="9">
        <v>13.201864322843999</v>
      </c>
      <c r="FS11" s="9">
        <v>16.209827439672399</v>
      </c>
    </row>
    <row r="12" spans="1:175" ht="14.4" x14ac:dyDescent="0.3">
      <c r="A12" s="2">
        <v>20.928892464966999</v>
      </c>
      <c r="B12" s="2">
        <v>198.30676391585899</v>
      </c>
      <c r="C12" s="2">
        <v>20.983811014819601</v>
      </c>
      <c r="D12" s="2">
        <v>20.0423433486691</v>
      </c>
      <c r="E12" s="2">
        <v>20.044732158522599</v>
      </c>
      <c r="F12" s="2">
        <v>20.243098625340298</v>
      </c>
      <c r="G12" s="2">
        <v>19.9009691381275</v>
      </c>
      <c r="H12" s="2">
        <v>20.160279309334399</v>
      </c>
      <c r="I12" s="2">
        <v>20.2477772014004</v>
      </c>
      <c r="J12" s="2">
        <v>21.059993887150998</v>
      </c>
      <c r="K12" s="2">
        <v>20.675339019749899</v>
      </c>
      <c r="L12" s="2">
        <v>19.712960015278501</v>
      </c>
      <c r="M12" s="2">
        <v>20.504853012943101</v>
      </c>
      <c r="N12" s="2">
        <v>19.665978853194101</v>
      </c>
      <c r="O12" s="2">
        <v>19.221446527208901</v>
      </c>
      <c r="P12" s="2">
        <v>19.647944281764499</v>
      </c>
      <c r="Q12" s="2">
        <v>19.240488248923501</v>
      </c>
      <c r="R12" s="2">
        <v>19.012192914343199</v>
      </c>
      <c r="S12" s="2">
        <v>18.858927595164701</v>
      </c>
      <c r="T12" s="2">
        <v>19.293140968704201</v>
      </c>
      <c r="U12" s="2">
        <v>19.086477870428599</v>
      </c>
      <c r="V12" s="2">
        <v>18.493635311321601</v>
      </c>
      <c r="W12" s="2">
        <v>19.036629239649098</v>
      </c>
      <c r="X12" s="2">
        <v>13.260394823847699</v>
      </c>
      <c r="Y12" s="2">
        <v>13.151101054670599</v>
      </c>
      <c r="Z12" s="2">
        <v>14.0771177218788</v>
      </c>
      <c r="AA12" s="2">
        <v>13.6155321642483</v>
      </c>
      <c r="AB12" s="2">
        <v>13.3841410754245</v>
      </c>
      <c r="AC12" s="2">
        <v>13.590705583573699</v>
      </c>
      <c r="AD12" s="2">
        <v>13.612500088414301</v>
      </c>
      <c r="AE12" s="2">
        <v>13.2351220107118</v>
      </c>
      <c r="AF12" s="2">
        <v>13.1055078213488</v>
      </c>
      <c r="AG12" s="2">
        <v>13.4236855941224</v>
      </c>
      <c r="AH12" s="2">
        <v>13.3802462829227</v>
      </c>
      <c r="AI12" s="2">
        <v>12.45955788845</v>
      </c>
      <c r="AJ12" s="2">
        <v>13.2985759122476</v>
      </c>
      <c r="AK12" s="2">
        <v>12.7355957043956</v>
      </c>
      <c r="AL12" s="2">
        <v>12.5910563507269</v>
      </c>
      <c r="AM12" s="2">
        <v>13.034893875638099</v>
      </c>
      <c r="AN12" s="2">
        <v>12.7744545349214</v>
      </c>
      <c r="AO12" s="2">
        <v>11.9959304221418</v>
      </c>
      <c r="AP12" s="2">
        <v>12.536526380848199</v>
      </c>
      <c r="AQ12" s="2">
        <v>12.5899146808654</v>
      </c>
      <c r="AR12" s="2">
        <v>12.5005737196096</v>
      </c>
      <c r="AS12" s="2">
        <v>18.615429339471401</v>
      </c>
      <c r="AT12" s="2">
        <v>198.354054932612</v>
      </c>
      <c r="AU12" s="2">
        <v>18.6192421758875</v>
      </c>
      <c r="AV12" s="2">
        <v>18.633427616089602</v>
      </c>
      <c r="AW12" s="2">
        <v>18.662538471162101</v>
      </c>
      <c r="AX12" s="2">
        <v>18.917295910175799</v>
      </c>
      <c r="AY12" s="2">
        <v>18.7488604304191</v>
      </c>
      <c r="AZ12" s="2">
        <v>18.8706687181269</v>
      </c>
      <c r="BA12" s="2">
        <v>18.792459948761699</v>
      </c>
      <c r="BB12" s="2">
        <v>18.880439289741801</v>
      </c>
      <c r="BC12" s="2">
        <v>18.899773031149198</v>
      </c>
      <c r="BD12" s="2">
        <v>18.805205156238401</v>
      </c>
      <c r="BE12" s="2">
        <v>18.832875075205401</v>
      </c>
      <c r="BF12" s="2">
        <v>18.9652767535087</v>
      </c>
      <c r="BG12" s="2">
        <v>18.885607159072901</v>
      </c>
      <c r="BH12" s="2">
        <v>18.831969799059799</v>
      </c>
      <c r="BI12" s="2">
        <v>18.529123130359402</v>
      </c>
      <c r="BJ12" s="3">
        <v>18.480065261828798</v>
      </c>
      <c r="BK12" s="2">
        <v>18.502803973266701</v>
      </c>
      <c r="BL12" s="2">
        <v>18.570261696005101</v>
      </c>
      <c r="BM12" s="2">
        <v>18.499957698093301</v>
      </c>
      <c r="BN12" s="2">
        <v>18.555172705712302</v>
      </c>
      <c r="BO12" s="2">
        <v>18.630644427737199</v>
      </c>
      <c r="BP12" s="2">
        <v>10.777363015927399</v>
      </c>
      <c r="BQ12" s="4">
        <v>10.8115211199654</v>
      </c>
      <c r="BR12" s="4">
        <v>10.781492750659</v>
      </c>
      <c r="BS12" s="4">
        <v>10.813094497152401</v>
      </c>
      <c r="BT12" s="4">
        <v>10.8335853172805</v>
      </c>
      <c r="BU12" s="4">
        <v>10.830428272456301</v>
      </c>
      <c r="BV12" s="4">
        <v>10.847135641399101</v>
      </c>
      <c r="BW12" s="4">
        <v>10.842324071087701</v>
      </c>
      <c r="BX12" s="4">
        <v>10.776570206366999</v>
      </c>
      <c r="BY12" s="5">
        <v>10.776321419179601</v>
      </c>
      <c r="BZ12" s="4">
        <v>10.908088189114601</v>
      </c>
      <c r="CA12" s="4">
        <v>10.8730075919343</v>
      </c>
      <c r="CB12" s="4">
        <v>10.8609116959988</v>
      </c>
      <c r="CC12" s="4">
        <v>10.869363085402201</v>
      </c>
      <c r="CD12" s="4">
        <v>10.842448179090299</v>
      </c>
      <c r="CE12" s="4">
        <v>10.907594320881399</v>
      </c>
      <c r="CF12" s="4">
        <v>10.8966157676305</v>
      </c>
      <c r="CG12" s="4">
        <v>10.879373955875201</v>
      </c>
      <c r="CH12" s="4">
        <v>10.895232872555299</v>
      </c>
      <c r="CI12" s="4">
        <v>10.890332348472599</v>
      </c>
      <c r="CJ12" s="4">
        <v>10.893385281684001</v>
      </c>
      <c r="CK12" s="4">
        <v>20.674036629334399</v>
      </c>
      <c r="CL12" s="4">
        <v>193.15775925879899</v>
      </c>
      <c r="CM12" s="4">
        <v>21.409566234701799</v>
      </c>
      <c r="CN12" s="4">
        <v>44.516702236991001</v>
      </c>
      <c r="CO12" s="4">
        <v>29.324635026629998</v>
      </c>
      <c r="CP12" s="4">
        <v>32.471113210263198</v>
      </c>
      <c r="CQ12" s="4">
        <v>35.415473076520399</v>
      </c>
      <c r="CR12" s="4">
        <v>31.143192822728398</v>
      </c>
      <c r="CS12" s="4">
        <v>31.710514974527801</v>
      </c>
      <c r="CT12" s="4">
        <v>22.683041514518401</v>
      </c>
      <c r="CU12" s="4">
        <v>48.084166965918399</v>
      </c>
      <c r="CV12" s="4">
        <v>26.6879764082416</v>
      </c>
      <c r="CW12" s="4">
        <v>27.406908930342901</v>
      </c>
      <c r="CX12" s="4">
        <v>29.738063033127901</v>
      </c>
      <c r="CY12" s="4">
        <v>24.903082054964798</v>
      </c>
      <c r="CZ12" s="4">
        <v>31.083545480762002</v>
      </c>
      <c r="DA12" s="4">
        <v>36.653200099395697</v>
      </c>
      <c r="DB12" s="4">
        <v>38.989275212015002</v>
      </c>
      <c r="DC12" s="4">
        <v>23.858290491620501</v>
      </c>
      <c r="DD12" s="4">
        <v>37.449997348930303</v>
      </c>
      <c r="DE12" s="4">
        <v>30.632232879027701</v>
      </c>
      <c r="DF12" s="4">
        <v>46.771518881672101</v>
      </c>
      <c r="DG12" s="4">
        <v>25.577254259696701</v>
      </c>
      <c r="DH12" s="4">
        <v>17.125246943314199</v>
      </c>
      <c r="DI12" s="4">
        <v>29.148831121740301</v>
      </c>
      <c r="DJ12" s="4">
        <v>19.502724698847501</v>
      </c>
      <c r="DK12" s="4">
        <v>17.472916423618098</v>
      </c>
      <c r="DL12" s="4">
        <v>33.728108775681299</v>
      </c>
      <c r="DM12" s="4">
        <v>26.602152103604698</v>
      </c>
      <c r="DN12" s="4">
        <v>16.684762028935999</v>
      </c>
      <c r="DO12" s="4">
        <v>27.666212338455601</v>
      </c>
      <c r="DP12" s="4">
        <v>28.3967762461359</v>
      </c>
      <c r="DQ12" s="4">
        <v>24.625107570358299</v>
      </c>
      <c r="DR12" s="4">
        <v>27.406908930342901</v>
      </c>
      <c r="DS12" s="4">
        <v>23.854597001257801</v>
      </c>
      <c r="DT12" s="4">
        <v>15.989459054044</v>
      </c>
      <c r="DU12" s="4">
        <v>31.522467458902401</v>
      </c>
      <c r="DV12" s="4">
        <v>19.832962080282499</v>
      </c>
      <c r="DW12" s="4">
        <v>24.759592428193301</v>
      </c>
      <c r="DX12" s="4">
        <v>19.640281260611602</v>
      </c>
      <c r="DY12" s="4">
        <v>16.969914908709701</v>
      </c>
      <c r="DZ12" s="4">
        <v>22.785477856295302</v>
      </c>
      <c r="EA12" s="4">
        <v>18.372186417807001</v>
      </c>
      <c r="EB12" s="4">
        <v>36.449227270789002</v>
      </c>
      <c r="EC12" s="4">
        <v>24.963160007371201</v>
      </c>
      <c r="ED12" s="4">
        <v>22.537655225491999</v>
      </c>
      <c r="EE12" s="4">
        <v>28.8019254508547</v>
      </c>
      <c r="EF12" s="4">
        <v>29.696648536349599</v>
      </c>
      <c r="EG12" s="4">
        <v>29.1504521043687</v>
      </c>
      <c r="EH12" s="4">
        <v>30.817699671890999</v>
      </c>
      <c r="EI12" s="4">
        <v>31.786545641394799</v>
      </c>
      <c r="EJ12" s="4">
        <v>38.843602414526998</v>
      </c>
      <c r="EK12" s="4">
        <v>33.1030231440458</v>
      </c>
      <c r="EL12" s="4">
        <v>30.471855320419898</v>
      </c>
      <c r="EM12" s="4">
        <v>26.0865033672066</v>
      </c>
      <c r="EN12" s="4">
        <v>40.145733403045497</v>
      </c>
      <c r="EO12" s="4">
        <v>24.574264568666699</v>
      </c>
      <c r="EP12" s="4">
        <v>27.4647594192535</v>
      </c>
      <c r="EQ12" s="4">
        <v>31.959651147759399</v>
      </c>
      <c r="ER12" s="4">
        <v>24.720011201540199</v>
      </c>
      <c r="ES12" s="4">
        <v>31.199938625413498</v>
      </c>
      <c r="ET12" s="4">
        <v>32.310461300293703</v>
      </c>
      <c r="EU12" s="4">
        <v>25.820028677674799</v>
      </c>
      <c r="EV12" s="4">
        <v>34.280634120999103</v>
      </c>
      <c r="EW12" s="4">
        <v>31.4650659928236</v>
      </c>
      <c r="EX12" s="4">
        <v>24.039993410441301</v>
      </c>
      <c r="EY12" s="4">
        <v>14.351990648183699</v>
      </c>
      <c r="EZ12" s="9">
        <v>19.708274602423</v>
      </c>
      <c r="FA12" s="9">
        <v>26.553830326856499</v>
      </c>
      <c r="FB12" s="9">
        <v>19.472965629819701</v>
      </c>
      <c r="FC12" s="9">
        <v>20.116651875300601</v>
      </c>
      <c r="FD12" s="9">
        <v>28.4618197779957</v>
      </c>
      <c r="FE12" s="9">
        <v>26.490864205379999</v>
      </c>
      <c r="FF12" s="9">
        <v>27.042352895937999</v>
      </c>
      <c r="FG12" s="9">
        <v>13.9569792125627</v>
      </c>
      <c r="FH12" s="9">
        <v>18.619912046558898</v>
      </c>
      <c r="FI12" s="9">
        <v>14.3528084031134</v>
      </c>
      <c r="FJ12" s="9">
        <v>16.679786720728401</v>
      </c>
      <c r="FK12" s="9">
        <v>15.6555255377913</v>
      </c>
      <c r="FL12" s="9">
        <v>30.399548250190701</v>
      </c>
      <c r="FM12" s="9">
        <v>15.6347122342259</v>
      </c>
      <c r="FN12" s="9">
        <v>22.892313554456202</v>
      </c>
      <c r="FO12" s="9">
        <v>51.195861883835001</v>
      </c>
      <c r="FP12" s="9">
        <v>16.704324123081101</v>
      </c>
      <c r="FQ12" s="9">
        <v>16.1799571342527</v>
      </c>
      <c r="FR12" s="9">
        <v>14.5944095917932</v>
      </c>
      <c r="FS12" s="9">
        <v>16.340755374506301</v>
      </c>
    </row>
    <row r="13" spans="1:175" ht="14.4" x14ac:dyDescent="0.3">
      <c r="A13" s="2">
        <v>21.802354683966598</v>
      </c>
      <c r="B13" s="2">
        <v>198.70739182790001</v>
      </c>
      <c r="C13" s="2">
        <v>21.819844628732302</v>
      </c>
      <c r="D13" s="2">
        <v>20.918973164366999</v>
      </c>
      <c r="E13" s="2">
        <v>20.844852262537099</v>
      </c>
      <c r="F13" s="2">
        <v>21.273083291425099</v>
      </c>
      <c r="G13" s="2">
        <v>20.441172026295501</v>
      </c>
      <c r="H13" s="2">
        <v>20.440555064750502</v>
      </c>
      <c r="I13" s="2">
        <v>21.3753895016476</v>
      </c>
      <c r="J13" s="2">
        <v>20.9105533661624</v>
      </c>
      <c r="K13" s="2">
        <v>20.736404323731001</v>
      </c>
      <c r="L13" s="2">
        <v>21.109430086155498</v>
      </c>
      <c r="M13" s="2">
        <v>20.793979297308098</v>
      </c>
      <c r="N13" s="2">
        <v>20.408969066565199</v>
      </c>
      <c r="O13" s="2">
        <v>20.197613157866702</v>
      </c>
      <c r="P13" s="2">
        <v>20.048055997650501</v>
      </c>
      <c r="Q13" s="2">
        <v>20.187813839552899</v>
      </c>
      <c r="R13" s="2">
        <v>20.381269369674499</v>
      </c>
      <c r="S13" s="2">
        <v>19.708961475498199</v>
      </c>
      <c r="T13" s="2">
        <v>20.190382019887998</v>
      </c>
      <c r="U13" s="2">
        <v>20.012725109920598</v>
      </c>
      <c r="V13" s="2">
        <v>19.418789927908499</v>
      </c>
      <c r="W13" s="2">
        <v>19.832667116633999</v>
      </c>
      <c r="X13" s="2">
        <v>13.765353412536401</v>
      </c>
      <c r="Y13" s="2">
        <v>13.6268085231159</v>
      </c>
      <c r="Z13" s="2">
        <v>14.3081708672615</v>
      </c>
      <c r="AA13" s="2">
        <v>14.2678583536287</v>
      </c>
      <c r="AB13" s="2">
        <v>13.7776364100758</v>
      </c>
      <c r="AC13" s="2">
        <v>13.684031553273099</v>
      </c>
      <c r="AD13" s="2">
        <v>13.9343483876674</v>
      </c>
      <c r="AE13" s="2">
        <v>13.8341104822416</v>
      </c>
      <c r="AF13" s="2">
        <v>13.618030025007901</v>
      </c>
      <c r="AG13" s="2">
        <v>14.0660824444215</v>
      </c>
      <c r="AH13" s="2">
        <v>13.8359220414399</v>
      </c>
      <c r="AI13" s="2">
        <v>13.5317909363536</v>
      </c>
      <c r="AJ13" s="2">
        <v>13.235405421746799</v>
      </c>
      <c r="AK13" s="2">
        <v>13.405083255044801</v>
      </c>
      <c r="AL13" s="2">
        <v>13.480050527966901</v>
      </c>
      <c r="AM13" s="2">
        <v>13.686798953640301</v>
      </c>
      <c r="AN13" s="2">
        <v>13.2236496726865</v>
      </c>
      <c r="AO13" s="2">
        <v>12.918503348759399</v>
      </c>
      <c r="AP13" s="2">
        <v>12.762539462864099</v>
      </c>
      <c r="AQ13" s="2">
        <v>12.844210114071799</v>
      </c>
      <c r="AR13" s="2">
        <v>12.965535612032401</v>
      </c>
      <c r="AS13" s="2">
        <v>19.050315649417101</v>
      </c>
      <c r="AT13" s="2">
        <v>198.698717651865</v>
      </c>
      <c r="AU13" s="2">
        <v>19.0556105164363</v>
      </c>
      <c r="AV13" s="2">
        <v>19.074493894020701</v>
      </c>
      <c r="AW13" s="2">
        <v>19.097163705619401</v>
      </c>
      <c r="AX13" s="2">
        <v>19.282642753338202</v>
      </c>
      <c r="AY13" s="2">
        <v>19.136896538471301</v>
      </c>
      <c r="AZ13" s="2">
        <v>19.214984945829901</v>
      </c>
      <c r="BA13" s="2">
        <v>19.132121288824798</v>
      </c>
      <c r="BB13" s="2">
        <v>19.229460162525601</v>
      </c>
      <c r="BC13" s="2">
        <v>19.247188382029801</v>
      </c>
      <c r="BD13" s="2">
        <v>19.1801375546282</v>
      </c>
      <c r="BE13" s="2">
        <v>19.253925031808699</v>
      </c>
      <c r="BF13" s="2">
        <v>19.428682552452901</v>
      </c>
      <c r="BG13" s="2">
        <v>19.355257434529399</v>
      </c>
      <c r="BH13" s="2">
        <v>19.2946898814841</v>
      </c>
      <c r="BI13" s="2">
        <v>19.063144758881801</v>
      </c>
      <c r="BJ13" s="3">
        <v>19.003644442758201</v>
      </c>
      <c r="BK13" s="2">
        <v>19.016202235324702</v>
      </c>
      <c r="BL13" s="2">
        <v>19.091048322444799</v>
      </c>
      <c r="BM13" s="2">
        <v>19.007069738893801</v>
      </c>
      <c r="BN13" s="2">
        <v>19.116846917193602</v>
      </c>
      <c r="BO13" s="2">
        <v>19.150898967005102</v>
      </c>
      <c r="BP13" s="2">
        <v>11.350216634174</v>
      </c>
      <c r="BQ13" s="4">
        <v>11.3861502346313</v>
      </c>
      <c r="BR13" s="4">
        <v>11.353865353080399</v>
      </c>
      <c r="BS13" s="4">
        <v>11.370736867321099</v>
      </c>
      <c r="BT13" s="4">
        <v>11.428762691461399</v>
      </c>
      <c r="BU13" s="4">
        <v>11.397965899346101</v>
      </c>
      <c r="BV13" s="4">
        <v>11.412300710667401</v>
      </c>
      <c r="BW13" s="4">
        <v>11.4018874798096</v>
      </c>
      <c r="BX13" s="5">
        <v>11.3414083032979</v>
      </c>
      <c r="BY13" s="4">
        <v>11.3420680845796</v>
      </c>
      <c r="BZ13" s="4">
        <v>11.5016976430078</v>
      </c>
      <c r="CA13" s="4">
        <v>11.4428443356427</v>
      </c>
      <c r="CB13" s="4">
        <v>11.436797527486799</v>
      </c>
      <c r="CC13" s="4">
        <v>11.460962374984</v>
      </c>
      <c r="CD13" s="4">
        <v>11.4173776930014</v>
      </c>
      <c r="CE13" s="4">
        <v>11.4471386460619</v>
      </c>
      <c r="CF13" s="4">
        <v>11.423818448726401</v>
      </c>
      <c r="CG13" s="4">
        <v>11.390398013789101</v>
      </c>
      <c r="CH13" s="4">
        <v>11.4192727158265</v>
      </c>
      <c r="CI13" s="4">
        <v>11.410530473017801</v>
      </c>
      <c r="CJ13" s="4">
        <v>11.399081640808401</v>
      </c>
      <c r="CK13" s="4">
        <v>20.795462256323301</v>
      </c>
      <c r="CL13" s="4">
        <v>192.672787179278</v>
      </c>
      <c r="CM13" s="4">
        <v>23.119420116050598</v>
      </c>
      <c r="CN13" s="4">
        <v>45.956723307890996</v>
      </c>
      <c r="CO13" s="4">
        <v>28.970439556393401</v>
      </c>
      <c r="CP13" s="4">
        <v>32.427688095636</v>
      </c>
      <c r="CQ13" s="4">
        <v>36.9678354107199</v>
      </c>
      <c r="CR13" s="4">
        <v>30.8801839538698</v>
      </c>
      <c r="CS13" s="4">
        <v>34.685165557991802</v>
      </c>
      <c r="CT13" s="4">
        <v>23.341131058928202</v>
      </c>
      <c r="CU13" s="4">
        <v>48.803017493839</v>
      </c>
      <c r="CV13" s="4">
        <v>26.881191073122299</v>
      </c>
      <c r="CW13" s="4">
        <v>26.3628609933095</v>
      </c>
      <c r="CX13" s="4">
        <v>29.840466591162599</v>
      </c>
      <c r="CY13" s="4">
        <v>26.7120966520976</v>
      </c>
      <c r="CZ13" s="4">
        <v>31.438270585841799</v>
      </c>
      <c r="DA13" s="4">
        <v>36.788749721231397</v>
      </c>
      <c r="DB13" s="4">
        <v>40.099103046737604</v>
      </c>
      <c r="DC13" s="4">
        <v>24.547563857718099</v>
      </c>
      <c r="DD13" s="4">
        <v>38.3543156635806</v>
      </c>
      <c r="DE13" s="4">
        <v>30.8987515242146</v>
      </c>
      <c r="DF13" s="4">
        <v>45.957620533712003</v>
      </c>
      <c r="DG13" s="4">
        <v>25.786879556667799</v>
      </c>
      <c r="DH13" s="4">
        <v>17.933400215058601</v>
      </c>
      <c r="DI13" s="4">
        <v>29.567407201000801</v>
      </c>
      <c r="DJ13" s="4">
        <v>21.900410414066101</v>
      </c>
      <c r="DK13" s="4">
        <v>18.433647293207699</v>
      </c>
      <c r="DL13" s="4">
        <v>33.990912507241099</v>
      </c>
      <c r="DM13" s="4">
        <v>27.500099238685799</v>
      </c>
      <c r="DN13" s="4">
        <v>16.723390999320301</v>
      </c>
      <c r="DO13" s="4">
        <v>28.428708813754501</v>
      </c>
      <c r="DP13" s="4">
        <v>27.682253374364301</v>
      </c>
      <c r="DQ13" s="4">
        <v>17.844830138601601</v>
      </c>
      <c r="DR13" s="4">
        <v>26.3628609933095</v>
      </c>
      <c r="DS13" s="4">
        <v>23.780730432475099</v>
      </c>
      <c r="DT13" s="4">
        <v>16.544973828831399</v>
      </c>
      <c r="DU13" s="4">
        <v>31.7608909768703</v>
      </c>
      <c r="DV13" s="4">
        <v>20.482996399760001</v>
      </c>
      <c r="DW13" s="4">
        <v>25.321264430863199</v>
      </c>
      <c r="DX13" s="4">
        <v>20.887007055597302</v>
      </c>
      <c r="DY13" s="4">
        <v>17.323571986140401</v>
      </c>
      <c r="DZ13" s="4">
        <v>22.940820088322699</v>
      </c>
      <c r="EA13" s="4">
        <v>18.678395929621399</v>
      </c>
      <c r="EB13" s="4">
        <v>37.476318117863102</v>
      </c>
      <c r="EC13" s="4">
        <v>26.374775841608201</v>
      </c>
      <c r="ED13" s="4">
        <v>23.150010161336802</v>
      </c>
      <c r="EE13" s="4">
        <v>26.9086014881319</v>
      </c>
      <c r="EF13" s="4">
        <v>29.028284342069298</v>
      </c>
      <c r="EG13" s="4">
        <v>30.461669051504298</v>
      </c>
      <c r="EH13" s="4">
        <v>32.280221474754399</v>
      </c>
      <c r="EI13" s="4">
        <v>33.244541509203501</v>
      </c>
      <c r="EJ13" s="4">
        <v>44.7910998907956</v>
      </c>
      <c r="EK13" s="4">
        <v>33.778362945069503</v>
      </c>
      <c r="EL13" s="4">
        <v>30.5928207028327</v>
      </c>
      <c r="EM13" s="4">
        <v>24.915731693861499</v>
      </c>
      <c r="EN13" s="4">
        <v>41.603230922684702</v>
      </c>
      <c r="EO13" s="4">
        <v>29.231852774024201</v>
      </c>
      <c r="EP13" s="4">
        <v>28.639950608149999</v>
      </c>
      <c r="EQ13" s="4">
        <v>33.438169552699897</v>
      </c>
      <c r="ER13" s="4">
        <v>25.159120151851301</v>
      </c>
      <c r="ES13" s="4">
        <v>32.0222249649158</v>
      </c>
      <c r="ET13" s="4">
        <v>32.9777162788168</v>
      </c>
      <c r="EU13" s="4">
        <v>24.979186798599098</v>
      </c>
      <c r="EV13" s="4">
        <v>38.663546721946098</v>
      </c>
      <c r="EW13" s="4">
        <v>34.160489546193602</v>
      </c>
      <c r="EX13" s="4">
        <v>25.218488753614</v>
      </c>
      <c r="EY13" s="4">
        <v>13.940952188452799</v>
      </c>
      <c r="EZ13" s="9">
        <v>19.4459534955934</v>
      </c>
      <c r="FA13" s="9">
        <v>19.014579406468101</v>
      </c>
      <c r="FB13" s="9">
        <v>19.7707821982757</v>
      </c>
      <c r="FC13" s="9">
        <v>19.263781434725399</v>
      </c>
      <c r="FD13" s="9">
        <v>29.2082070637104</v>
      </c>
      <c r="FE13" s="9">
        <v>27.9743886481819</v>
      </c>
      <c r="FF13" s="9">
        <v>25.823243516180099</v>
      </c>
      <c r="FG13" s="9">
        <v>13.853332355546501</v>
      </c>
      <c r="FH13" s="9">
        <v>17.8702902488163</v>
      </c>
      <c r="FI13" s="9">
        <v>15.347958958652899</v>
      </c>
      <c r="FJ13" s="9">
        <v>16.815422381659602</v>
      </c>
      <c r="FK13" s="9">
        <v>17.537233740586199</v>
      </c>
      <c r="FL13" s="9">
        <v>31.090160050096301</v>
      </c>
      <c r="FM13" s="9">
        <v>15.3759226978296</v>
      </c>
      <c r="FN13" s="9">
        <v>26.659431870264999</v>
      </c>
      <c r="FO13" s="9">
        <v>50.272043316239497</v>
      </c>
      <c r="FP13" s="9">
        <v>14.864509894910199</v>
      </c>
      <c r="FQ13" s="9">
        <v>15.0810826656844</v>
      </c>
      <c r="FR13" s="9">
        <v>14.656788924442001</v>
      </c>
      <c r="FS13" s="9">
        <v>15.041881169299501</v>
      </c>
    </row>
    <row r="14" spans="1:175" ht="14.4" x14ac:dyDescent="0.3">
      <c r="A14" s="2">
        <v>22.187178583543499</v>
      </c>
      <c r="B14" s="2">
        <v>199.42297808828701</v>
      </c>
      <c r="C14" s="2">
        <v>22.068454997624599</v>
      </c>
      <c r="D14" s="2">
        <v>21.641079118537402</v>
      </c>
      <c r="E14" s="2">
        <v>21.2245055347008</v>
      </c>
      <c r="F14" s="2">
        <v>21.276229358309202</v>
      </c>
      <c r="G14" s="2">
        <v>20.996415146562899</v>
      </c>
      <c r="H14" s="2">
        <v>21.200849544370801</v>
      </c>
      <c r="I14" s="2">
        <v>21.311671992038502</v>
      </c>
      <c r="J14" s="2">
        <v>21.159779005399201</v>
      </c>
      <c r="K14" s="2">
        <v>21.6272237358355</v>
      </c>
      <c r="L14" s="2">
        <v>20.9250848844605</v>
      </c>
      <c r="M14" s="2">
        <v>20.030843887040199</v>
      </c>
      <c r="N14" s="2">
        <v>21.0205863696482</v>
      </c>
      <c r="O14" s="2">
        <v>21.152637445339298</v>
      </c>
      <c r="P14" s="2">
        <v>20.8746775072673</v>
      </c>
      <c r="Q14" s="2">
        <v>20.600579530692201</v>
      </c>
      <c r="R14" s="2">
        <v>20.9270179009686</v>
      </c>
      <c r="S14" s="2">
        <v>20.886594663869399</v>
      </c>
      <c r="T14" s="2">
        <v>20.510769838023901</v>
      </c>
      <c r="U14" s="2">
        <v>19.9545796443443</v>
      </c>
      <c r="V14" s="2">
        <v>19.7091316833394</v>
      </c>
      <c r="W14" s="2">
        <v>20.3177284822624</v>
      </c>
      <c r="X14" s="2">
        <v>14.371809444119</v>
      </c>
      <c r="Y14" s="2">
        <v>13.803820228248799</v>
      </c>
      <c r="Z14" s="2">
        <v>14.520515762102599</v>
      </c>
      <c r="AA14" s="2">
        <v>14.0916213397905</v>
      </c>
      <c r="AB14" s="2">
        <v>14.2904965348256</v>
      </c>
      <c r="AC14" s="2">
        <v>14.0066275800691</v>
      </c>
      <c r="AD14" s="2">
        <v>13.9298145715504</v>
      </c>
      <c r="AE14" s="2">
        <v>13.5679740488146</v>
      </c>
      <c r="AF14" s="2">
        <v>13.644396425772699</v>
      </c>
      <c r="AG14" s="2">
        <v>14.467642592230501</v>
      </c>
      <c r="AH14" s="2">
        <v>14.0969816464226</v>
      </c>
      <c r="AI14" s="2">
        <v>13.966293496585999</v>
      </c>
      <c r="AJ14" s="2">
        <v>13.944436540436101</v>
      </c>
      <c r="AK14" s="2">
        <v>14.3871632751974</v>
      </c>
      <c r="AL14" s="2">
        <v>13.5915672503846</v>
      </c>
      <c r="AM14" s="2">
        <v>13.674472915618299</v>
      </c>
      <c r="AN14" s="2">
        <v>13.523898061133</v>
      </c>
      <c r="AO14" s="2">
        <v>13.5141714575583</v>
      </c>
      <c r="AP14" s="2">
        <v>13.465889872014399</v>
      </c>
      <c r="AQ14" s="2">
        <v>13.5665164205013</v>
      </c>
      <c r="AR14" s="2">
        <v>13.459117924142401</v>
      </c>
      <c r="AS14" s="2">
        <v>19.7866658174276</v>
      </c>
      <c r="AT14" s="2">
        <v>199.38486921376699</v>
      </c>
      <c r="AU14" s="2">
        <v>19.7934532152595</v>
      </c>
      <c r="AV14" s="2">
        <v>19.818240479431601</v>
      </c>
      <c r="AW14" s="2">
        <v>19.8370061023993</v>
      </c>
      <c r="AX14" s="2">
        <v>19.830365417985099</v>
      </c>
      <c r="AY14" s="2">
        <v>19.833596938021799</v>
      </c>
      <c r="AZ14" s="2">
        <v>19.7752136748738</v>
      </c>
      <c r="BA14" s="2">
        <v>19.7845524126244</v>
      </c>
      <c r="BB14" s="2">
        <v>19.835367607129601</v>
      </c>
      <c r="BC14" s="2">
        <v>19.900388683095599</v>
      </c>
      <c r="BD14" s="2">
        <v>19.8682669774076</v>
      </c>
      <c r="BE14" s="2">
        <v>19.944538442345799</v>
      </c>
      <c r="BF14" s="2">
        <v>20.076468176756698</v>
      </c>
      <c r="BG14" s="2">
        <v>19.973911865129399</v>
      </c>
      <c r="BH14" s="2">
        <v>19.9981179049825</v>
      </c>
      <c r="BI14" s="2">
        <v>19.6882902884423</v>
      </c>
      <c r="BJ14" s="3">
        <v>19.619099909663699</v>
      </c>
      <c r="BK14" s="2">
        <v>19.732146510275999</v>
      </c>
      <c r="BL14" s="2">
        <v>19.7341517371636</v>
      </c>
      <c r="BM14" s="2">
        <v>19.6666328813489</v>
      </c>
      <c r="BN14" s="2">
        <v>19.723885833481901</v>
      </c>
      <c r="BO14" s="2">
        <v>19.755444013276399</v>
      </c>
      <c r="BP14" s="2">
        <v>11.732992699971399</v>
      </c>
      <c r="BQ14" s="4">
        <v>11.7810385513383</v>
      </c>
      <c r="BR14" s="4">
        <v>11.7290394333944</v>
      </c>
      <c r="BS14" s="4">
        <v>11.753869496476501</v>
      </c>
      <c r="BT14" s="4">
        <v>11.794271048595601</v>
      </c>
      <c r="BU14" s="4">
        <v>11.741607596656699</v>
      </c>
      <c r="BV14" s="4">
        <v>11.751343119564501</v>
      </c>
      <c r="BW14" s="4">
        <v>11.759477978210199</v>
      </c>
      <c r="BX14" s="4">
        <v>11.6989398792968</v>
      </c>
      <c r="BY14" s="5">
        <v>11.656546087450799</v>
      </c>
      <c r="BZ14" s="4">
        <v>11.8089420571366</v>
      </c>
      <c r="CA14" s="4">
        <v>11.8201269260506</v>
      </c>
      <c r="CB14" s="4">
        <v>11.8049684668367</v>
      </c>
      <c r="CC14" s="4">
        <v>11.7740910669737</v>
      </c>
      <c r="CD14" s="4">
        <v>11.821454542730301</v>
      </c>
      <c r="CE14" s="4">
        <v>11.8907108771414</v>
      </c>
      <c r="CF14" s="4">
        <v>11.8896981548617</v>
      </c>
      <c r="CG14" s="4">
        <v>11.9144783341329</v>
      </c>
      <c r="CH14" s="4">
        <v>11.8990552164591</v>
      </c>
      <c r="CI14" s="4">
        <v>11.8622108613813</v>
      </c>
      <c r="CJ14" s="4">
        <v>11.882455801030099</v>
      </c>
      <c r="CK14" s="4">
        <v>20.069982997322199</v>
      </c>
      <c r="CL14" s="4">
        <v>193.65201294667699</v>
      </c>
      <c r="CM14" s="4">
        <v>24.243249098956198</v>
      </c>
      <c r="CN14" s="4">
        <v>46.185646823167097</v>
      </c>
      <c r="CO14" s="4">
        <v>28.975082533085502</v>
      </c>
      <c r="CP14" s="4">
        <v>32.831249473516102</v>
      </c>
      <c r="CQ14" s="4">
        <v>37.4676071672652</v>
      </c>
      <c r="CR14" s="4">
        <v>32.09129272845</v>
      </c>
      <c r="CS14" s="4">
        <v>36.580809257140899</v>
      </c>
      <c r="CT14" s="4">
        <v>24.2965984092111</v>
      </c>
      <c r="CU14" s="4">
        <v>49.550444452525497</v>
      </c>
      <c r="CV14" s="4">
        <v>28.5104951535147</v>
      </c>
      <c r="CW14" s="4">
        <v>26.648339698256599</v>
      </c>
      <c r="CX14" s="4">
        <v>33.183804743887002</v>
      </c>
      <c r="CY14" s="4">
        <v>26.8774022858763</v>
      </c>
      <c r="CZ14" s="4">
        <v>31.8290429206744</v>
      </c>
      <c r="DA14" s="4">
        <v>37.488289046004503</v>
      </c>
      <c r="DB14" s="4">
        <v>40.088837938528798</v>
      </c>
      <c r="DC14" s="4">
        <v>25.2799038961139</v>
      </c>
      <c r="DD14" s="4">
        <v>38.780396874086598</v>
      </c>
      <c r="DE14" s="4">
        <v>31.2306180817443</v>
      </c>
      <c r="DF14" s="4">
        <v>48.185932195620701</v>
      </c>
      <c r="DG14" s="4">
        <v>26.861150434831899</v>
      </c>
      <c r="DH14" s="4">
        <v>17.1599604553207</v>
      </c>
      <c r="DI14" s="4">
        <v>29.878759321756501</v>
      </c>
      <c r="DJ14" s="4">
        <v>22.7149782027413</v>
      </c>
      <c r="DK14" s="4">
        <v>17.861097769379398</v>
      </c>
      <c r="DL14" s="4">
        <v>32.844122920685002</v>
      </c>
      <c r="DM14" s="4">
        <v>26.964157991704099</v>
      </c>
      <c r="DN14" s="4">
        <v>17.005149152291398</v>
      </c>
      <c r="DO14" s="4">
        <v>28.515027277700899</v>
      </c>
      <c r="DP14" s="4">
        <v>27.427511813099699</v>
      </c>
      <c r="DQ14" s="4">
        <v>19.130660448893401</v>
      </c>
      <c r="DR14" s="4">
        <v>26.648339698256599</v>
      </c>
      <c r="DS14" s="4">
        <v>23.777667754022499</v>
      </c>
      <c r="DT14" s="4">
        <v>16.185827118403601</v>
      </c>
      <c r="DU14" s="4">
        <v>32.006010070868598</v>
      </c>
      <c r="DV14" s="4">
        <v>20.071908479763501</v>
      </c>
      <c r="DW14" s="4">
        <v>25.042484631849401</v>
      </c>
      <c r="DX14" s="4">
        <v>20.5991881592163</v>
      </c>
      <c r="DY14" s="4">
        <v>17.3588429746865</v>
      </c>
      <c r="DZ14" s="4">
        <v>23.2960832491354</v>
      </c>
      <c r="EA14" s="4">
        <v>18.2303274642613</v>
      </c>
      <c r="EB14" s="4">
        <v>37.326056841594699</v>
      </c>
      <c r="EC14" s="4">
        <v>27.282158142812602</v>
      </c>
      <c r="ED14" s="4">
        <v>23.4577602863374</v>
      </c>
      <c r="EE14" s="4">
        <v>27.3576066176735</v>
      </c>
      <c r="EF14" s="4">
        <v>32.070457564035998</v>
      </c>
      <c r="EG14" s="4">
        <v>29.8724893306373</v>
      </c>
      <c r="EH14" s="4">
        <v>32.061894582735597</v>
      </c>
      <c r="EI14" s="4">
        <v>33.3767656150034</v>
      </c>
      <c r="EJ14" s="4">
        <v>40.423201892288198</v>
      </c>
      <c r="EK14" s="4">
        <v>36.992088432809503</v>
      </c>
      <c r="EL14" s="4">
        <v>30.699897091016101</v>
      </c>
      <c r="EM14" s="4">
        <v>27.4304312080762</v>
      </c>
      <c r="EN14" s="4">
        <v>42.952410129087298</v>
      </c>
      <c r="EO14" s="4">
        <v>31.243212713370699</v>
      </c>
      <c r="EP14" s="4">
        <v>28.697451497777799</v>
      </c>
      <c r="EQ14" s="4">
        <v>33.331630641347601</v>
      </c>
      <c r="ER14" s="4">
        <v>29.074443271907999</v>
      </c>
      <c r="ES14" s="4">
        <v>31.162866828259599</v>
      </c>
      <c r="ET14" s="4">
        <v>33.4133584979636</v>
      </c>
      <c r="EU14" s="4">
        <v>23.175781382526999</v>
      </c>
      <c r="EV14" s="4">
        <v>35.310713947830202</v>
      </c>
      <c r="EW14" s="4">
        <v>35.325970172425698</v>
      </c>
      <c r="EX14" s="4">
        <v>26.187583165133301</v>
      </c>
      <c r="EY14" s="4">
        <v>15.1926901265957</v>
      </c>
      <c r="EZ14" s="9">
        <v>19.865337410224001</v>
      </c>
      <c r="FA14" s="9">
        <v>25.0339695976329</v>
      </c>
      <c r="FB14" s="9">
        <v>17.5852134339545</v>
      </c>
      <c r="FC14" s="9">
        <v>21.9603745648344</v>
      </c>
      <c r="FD14" s="9">
        <v>28.3048162972771</v>
      </c>
      <c r="FE14" s="9">
        <v>28.183355952042</v>
      </c>
      <c r="FF14" s="9">
        <v>26.459244284523699</v>
      </c>
      <c r="FG14" s="9">
        <v>14.512751732393999</v>
      </c>
      <c r="FH14" s="9">
        <v>16.281181589919299</v>
      </c>
      <c r="FI14" s="9">
        <v>15.2105236242187</v>
      </c>
      <c r="FJ14" s="9">
        <v>17.5898649890351</v>
      </c>
      <c r="FK14" s="9">
        <v>19.6876286012197</v>
      </c>
      <c r="FL14" s="9">
        <v>33.217674660278497</v>
      </c>
      <c r="FM14" s="9">
        <v>18.205347093760199</v>
      </c>
      <c r="FN14" s="9">
        <v>26.001689100972399</v>
      </c>
      <c r="FO14" s="9">
        <v>51.880967867871803</v>
      </c>
      <c r="FP14" s="9">
        <v>18.233787468922898</v>
      </c>
      <c r="FQ14" s="9">
        <v>17.047642690327599</v>
      </c>
      <c r="FR14" s="9">
        <v>13.0927979023103</v>
      </c>
      <c r="FS14" s="9">
        <v>15.974642163174</v>
      </c>
    </row>
    <row r="15" spans="1:175" ht="14.4" x14ac:dyDescent="0.3">
      <c r="A15" s="2">
        <v>22.0107068302224</v>
      </c>
      <c r="B15" s="2">
        <v>199.85050241712301</v>
      </c>
      <c r="C15" s="2">
        <v>22.031020181252298</v>
      </c>
      <c r="D15" s="2">
        <v>21.5880374471717</v>
      </c>
      <c r="E15" s="2">
        <v>21.3185159982663</v>
      </c>
      <c r="F15" s="2">
        <v>21.778276824614299</v>
      </c>
      <c r="G15" s="2">
        <v>21.108920802125599</v>
      </c>
      <c r="H15" s="2">
        <v>21.498237842869798</v>
      </c>
      <c r="I15" s="2">
        <v>21.280923149945799</v>
      </c>
      <c r="J15" s="2">
        <v>21.115559740818199</v>
      </c>
      <c r="K15" s="2">
        <v>20.861959962656002</v>
      </c>
      <c r="L15" s="2">
        <v>20.772754589276602</v>
      </c>
      <c r="M15" s="2">
        <v>20.592810242321299</v>
      </c>
      <c r="N15" s="2">
        <v>21.159801870188499</v>
      </c>
      <c r="O15" s="2">
        <v>21.218368080358601</v>
      </c>
      <c r="P15" s="2">
        <v>20.969016924475099</v>
      </c>
      <c r="Q15" s="2">
        <v>20.7334622187939</v>
      </c>
      <c r="R15" s="2">
        <v>20.6356164602348</v>
      </c>
      <c r="S15" s="2">
        <v>20.578342387074098</v>
      </c>
      <c r="T15" s="2">
        <v>20.457397828553201</v>
      </c>
      <c r="U15" s="3">
        <v>19.636121558222701</v>
      </c>
      <c r="V15" s="2">
        <v>19.722529081142401</v>
      </c>
      <c r="W15" s="2">
        <v>20.3387499566843</v>
      </c>
      <c r="X15" s="2">
        <v>14.393495231226201</v>
      </c>
      <c r="Y15" s="2">
        <v>14.151295198098399</v>
      </c>
      <c r="Z15" s="2">
        <v>14.512194111802</v>
      </c>
      <c r="AA15" s="2">
        <v>14.1736666178811</v>
      </c>
      <c r="AB15" s="2">
        <v>14.306744655518999</v>
      </c>
      <c r="AC15" s="2">
        <v>14.2910928590662</v>
      </c>
      <c r="AD15" s="2">
        <v>14.249731400221201</v>
      </c>
      <c r="AE15" s="2">
        <v>13.7680008408242</v>
      </c>
      <c r="AF15" s="2">
        <v>14.067003105172001</v>
      </c>
      <c r="AG15" s="2">
        <v>14.9421560431621</v>
      </c>
      <c r="AH15" s="2">
        <v>14.4985333594196</v>
      </c>
      <c r="AI15" s="2">
        <v>14.1056671276275</v>
      </c>
      <c r="AJ15" s="2">
        <v>14.0870497633525</v>
      </c>
      <c r="AK15" s="2">
        <v>14.2256807589596</v>
      </c>
      <c r="AL15" s="2">
        <v>13.6083758820479</v>
      </c>
      <c r="AM15" s="2">
        <v>13.691033041420299</v>
      </c>
      <c r="AN15" s="2">
        <v>13.7517084067235</v>
      </c>
      <c r="AO15" s="2">
        <v>13.240786396673</v>
      </c>
      <c r="AP15" s="2">
        <v>13.462112060435301</v>
      </c>
      <c r="AQ15" s="2">
        <v>13.9317403919811</v>
      </c>
      <c r="AR15" s="2">
        <v>13.6775891794281</v>
      </c>
      <c r="AS15" s="2">
        <v>20.183131178286601</v>
      </c>
      <c r="AT15" s="2">
        <v>199.83230493949699</v>
      </c>
      <c r="AU15" s="2">
        <v>20.186072637401001</v>
      </c>
      <c r="AV15" s="2">
        <v>20.206399958402901</v>
      </c>
      <c r="AW15" s="2">
        <v>20.224404860152902</v>
      </c>
      <c r="AX15" s="2">
        <v>20.231495930747698</v>
      </c>
      <c r="AY15" s="2">
        <v>20.244073101553099</v>
      </c>
      <c r="AZ15" s="2">
        <v>20.238566286403898</v>
      </c>
      <c r="BA15" s="2">
        <v>20.264855269962599</v>
      </c>
      <c r="BB15" s="2">
        <v>20.265397645856002</v>
      </c>
      <c r="BC15" s="2">
        <v>20.354083086017699</v>
      </c>
      <c r="BD15" s="2">
        <v>20.394573516856301</v>
      </c>
      <c r="BE15" s="2">
        <v>20.434310234709098</v>
      </c>
      <c r="BF15" s="2">
        <v>20.511687748542801</v>
      </c>
      <c r="BG15" s="2">
        <v>20.489786684695801</v>
      </c>
      <c r="BH15" s="2">
        <v>20.4895568822351</v>
      </c>
      <c r="BI15" s="2">
        <v>20.056334856977902</v>
      </c>
      <c r="BJ15" s="2">
        <v>20.067293229596999</v>
      </c>
      <c r="BK15" s="2">
        <v>20.073170869667202</v>
      </c>
      <c r="BL15" s="2">
        <v>20.010326320027101</v>
      </c>
      <c r="BM15" s="2">
        <v>19.946626296276001</v>
      </c>
      <c r="BN15" s="2">
        <v>19.971541029778798</v>
      </c>
      <c r="BO15" s="2">
        <v>19.975444264340101</v>
      </c>
      <c r="BP15" s="2">
        <v>11.9100959842156</v>
      </c>
      <c r="BQ15" s="4">
        <v>11.958001492837599</v>
      </c>
      <c r="BR15" s="4">
        <v>11.9105410475479</v>
      </c>
      <c r="BS15" s="4">
        <v>11.895691597157301</v>
      </c>
      <c r="BT15" s="4">
        <v>11.913725916846101</v>
      </c>
      <c r="BU15" s="4">
        <v>11.846403285750799</v>
      </c>
      <c r="BV15" s="4">
        <v>11.8753040201136</v>
      </c>
      <c r="BW15" s="4">
        <v>11.8883338476078</v>
      </c>
      <c r="BX15" s="4">
        <v>11.8310288261019</v>
      </c>
      <c r="BY15" s="5">
        <v>11.773471281808799</v>
      </c>
      <c r="BZ15" s="4">
        <v>11.877762944327101</v>
      </c>
      <c r="CA15" s="4">
        <v>11.906786438940699</v>
      </c>
      <c r="CB15" s="4">
        <v>11.9246675571578</v>
      </c>
      <c r="CC15" s="4">
        <v>11.919948492059</v>
      </c>
      <c r="CD15" s="4">
        <v>11.9825979643579</v>
      </c>
      <c r="CE15" s="4">
        <v>11.9646696640835</v>
      </c>
      <c r="CF15" s="4">
        <v>12.0147908390352</v>
      </c>
      <c r="CG15" s="4">
        <v>12.048708358071501</v>
      </c>
      <c r="CH15" s="4">
        <v>12.0377184086882</v>
      </c>
      <c r="CI15" s="4">
        <v>12.003381238232199</v>
      </c>
      <c r="CJ15" s="4">
        <v>11.992846075487099</v>
      </c>
      <c r="CK15" s="4">
        <v>20.6714776475566</v>
      </c>
      <c r="CL15" s="4">
        <v>193.416526351231</v>
      </c>
      <c r="CM15" s="4">
        <v>24.387144171071998</v>
      </c>
      <c r="CN15" s="4">
        <v>46.276894128266598</v>
      </c>
      <c r="CO15" s="4">
        <v>28.967089993547901</v>
      </c>
      <c r="CP15" s="4">
        <v>33.821655624253097</v>
      </c>
      <c r="CQ15" s="4">
        <v>37.482320162891497</v>
      </c>
      <c r="CR15" s="4">
        <v>32.6425345313341</v>
      </c>
      <c r="CS15" s="4">
        <v>37.213423021942802</v>
      </c>
      <c r="CT15" s="4">
        <v>25.4732977365938</v>
      </c>
      <c r="CU15" s="4">
        <v>50.194375167739899</v>
      </c>
      <c r="CV15" s="4">
        <v>28.498073346412902</v>
      </c>
      <c r="CW15" s="4">
        <v>26.064304207035399</v>
      </c>
      <c r="CX15" s="4">
        <v>34.273795116116403</v>
      </c>
      <c r="CY15" s="4">
        <v>27.425075488657299</v>
      </c>
      <c r="CZ15" s="4">
        <v>32.181247239786103</v>
      </c>
      <c r="DA15" s="4">
        <v>37.666049994525103</v>
      </c>
      <c r="DB15" s="4">
        <v>40.710027365835103</v>
      </c>
      <c r="DC15" s="4">
        <v>25.0806889460702</v>
      </c>
      <c r="DD15" s="4">
        <v>38.187406239937303</v>
      </c>
      <c r="DE15" s="4">
        <v>31.572762368259699</v>
      </c>
      <c r="DF15" s="4">
        <v>50.346429846021302</v>
      </c>
      <c r="DG15" s="4">
        <v>26.951514322611999</v>
      </c>
      <c r="DH15" s="4">
        <v>17.564777477724299</v>
      </c>
      <c r="DI15" s="4">
        <v>30.0809114376572</v>
      </c>
      <c r="DJ15" s="4">
        <v>23.709452545768599</v>
      </c>
      <c r="DK15" s="4">
        <v>17.792979055369901</v>
      </c>
      <c r="DL15" s="4">
        <v>33.606720104613103</v>
      </c>
      <c r="DM15" s="4">
        <v>27.6646920025686</v>
      </c>
      <c r="DN15" s="4">
        <v>17.863721682447199</v>
      </c>
      <c r="DO15" s="4">
        <v>28.992351177976499</v>
      </c>
      <c r="DP15" s="4">
        <v>30.537639839685799</v>
      </c>
      <c r="DQ15" s="4">
        <v>22.398105442340601</v>
      </c>
      <c r="DR15" s="4">
        <v>26.064304207035399</v>
      </c>
      <c r="DS15" s="4">
        <v>24.476745787690799</v>
      </c>
      <c r="DT15" s="4">
        <v>16.364460663213102</v>
      </c>
      <c r="DU15" s="4">
        <v>31.947602090560199</v>
      </c>
      <c r="DV15" s="4">
        <v>20.6698456970249</v>
      </c>
      <c r="DW15" s="4">
        <v>25.2080699827711</v>
      </c>
      <c r="DX15" s="4">
        <v>20.8699256744029</v>
      </c>
      <c r="DY15" s="4">
        <v>17.455990459995999</v>
      </c>
      <c r="DZ15" s="4">
        <v>24.156018240357898</v>
      </c>
      <c r="EA15" s="4">
        <v>18.3220654894068</v>
      </c>
      <c r="EB15" s="4">
        <v>36.092220740268097</v>
      </c>
      <c r="EC15" s="4">
        <v>28.556942552042599</v>
      </c>
      <c r="ED15" s="4">
        <v>23.915996378011101</v>
      </c>
      <c r="EE15" s="4">
        <v>28.7344682802037</v>
      </c>
      <c r="EF15" s="4">
        <v>31.344274336342501</v>
      </c>
      <c r="EG15" s="4">
        <v>29.8102863539834</v>
      </c>
      <c r="EH15" s="4">
        <v>32.0069677621468</v>
      </c>
      <c r="EI15" s="4">
        <v>35.347206718214302</v>
      </c>
      <c r="EJ15" s="4">
        <v>36.698101877754901</v>
      </c>
      <c r="EK15" s="4">
        <v>38.142757156806901</v>
      </c>
      <c r="EL15" s="4">
        <v>31.805808805605199</v>
      </c>
      <c r="EM15" s="4">
        <v>25.746970083375299</v>
      </c>
      <c r="EN15" s="4">
        <v>44.850997633455997</v>
      </c>
      <c r="EO15" s="4">
        <v>31.251419253189798</v>
      </c>
      <c r="EP15" s="4">
        <v>28.0481023392441</v>
      </c>
      <c r="EQ15" s="4">
        <v>33.896181893943897</v>
      </c>
      <c r="ER15" s="4">
        <v>30.1082767175605</v>
      </c>
      <c r="ES15" s="4">
        <v>32.727928166503098</v>
      </c>
      <c r="ET15" s="4">
        <v>35.835528699175399</v>
      </c>
      <c r="EU15" s="4">
        <v>23.058294946206999</v>
      </c>
      <c r="EV15" s="4">
        <v>36.700870678890702</v>
      </c>
      <c r="EW15" s="4">
        <v>34.868712343616203</v>
      </c>
      <c r="EX15" s="4">
        <v>25.819251622993399</v>
      </c>
      <c r="EY15" s="4">
        <v>19.917591227669401</v>
      </c>
      <c r="EZ15" s="9">
        <v>20.204523637216798</v>
      </c>
      <c r="FA15" s="9">
        <v>27.161342006925999</v>
      </c>
      <c r="FB15" s="9">
        <v>19.211176943692301</v>
      </c>
      <c r="FC15" s="9">
        <v>23.4610764467207</v>
      </c>
      <c r="FD15" s="9">
        <v>28.9305885222626</v>
      </c>
      <c r="FE15" s="9">
        <v>29.673972360501999</v>
      </c>
      <c r="FF15" s="9">
        <v>25.421155642596901</v>
      </c>
      <c r="FG15" s="9">
        <v>14.6555697234521</v>
      </c>
      <c r="FH15" s="9">
        <v>19.398343067834599</v>
      </c>
      <c r="FI15" s="9">
        <v>14.840223468281099</v>
      </c>
      <c r="FJ15" s="9">
        <v>18.0304729839111</v>
      </c>
      <c r="FK15" s="9">
        <v>18.801677969345398</v>
      </c>
      <c r="FL15" s="9">
        <v>29.753273988105999</v>
      </c>
      <c r="FM15" s="9">
        <v>15.6559976808072</v>
      </c>
      <c r="FN15" s="9">
        <v>25.591518805725901</v>
      </c>
      <c r="FO15" s="9">
        <v>51.371646777086703</v>
      </c>
      <c r="FP15" s="9">
        <v>21.451561303079199</v>
      </c>
      <c r="FQ15" s="9">
        <v>16.371896219054499</v>
      </c>
      <c r="FR15" s="9">
        <v>12.8272338197623</v>
      </c>
      <c r="FS15" s="9">
        <v>15.660712225450601</v>
      </c>
    </row>
    <row r="16" spans="1:175" ht="14.4" x14ac:dyDescent="0.3">
      <c r="A16" s="2">
        <v>22.869154753153101</v>
      </c>
      <c r="B16" s="2">
        <v>200.71644852472301</v>
      </c>
      <c r="C16" s="2">
        <v>22.4521017179853</v>
      </c>
      <c r="D16" s="2">
        <v>22.904513551558999</v>
      </c>
      <c r="E16" s="2">
        <v>22.5985888109428</v>
      </c>
      <c r="F16" s="2">
        <v>22.934980181900599</v>
      </c>
      <c r="G16" s="2">
        <v>22.422445914501498</v>
      </c>
      <c r="H16" s="2">
        <v>22.2405285150186</v>
      </c>
      <c r="I16" s="2">
        <v>22.648239605077201</v>
      </c>
      <c r="J16" s="2">
        <v>22.740955916421399</v>
      </c>
      <c r="K16" s="2">
        <v>21.9465179534571</v>
      </c>
      <c r="L16" s="2">
        <v>21.549340615153099</v>
      </c>
      <c r="M16" s="2">
        <v>21.8928958030925</v>
      </c>
      <c r="N16" s="2">
        <v>22.0430390583895</v>
      </c>
      <c r="O16" s="2">
        <v>21.7988874905142</v>
      </c>
      <c r="P16" s="2">
        <v>22.143989001694202</v>
      </c>
      <c r="Q16" s="2">
        <v>21.5276658644439</v>
      </c>
      <c r="R16" s="2">
        <v>22.002269487371802</v>
      </c>
      <c r="S16" s="2">
        <v>21.6342109682302</v>
      </c>
      <c r="T16" s="2">
        <v>21.496236064255498</v>
      </c>
      <c r="U16" s="2">
        <v>21.620414768026698</v>
      </c>
      <c r="V16" s="2">
        <v>21.0179459814326</v>
      </c>
      <c r="W16" s="3">
        <v>20.929062240609699</v>
      </c>
      <c r="X16" s="2">
        <v>14.943843541366</v>
      </c>
      <c r="Y16" s="2">
        <v>14.467357022668899</v>
      </c>
      <c r="Z16" s="2">
        <v>15.396297001795901</v>
      </c>
      <c r="AA16" s="2">
        <v>14.688130597581701</v>
      </c>
      <c r="AB16" s="2">
        <v>14.7879561460788</v>
      </c>
      <c r="AC16" s="2">
        <v>14.377558201034899</v>
      </c>
      <c r="AD16" s="2">
        <v>14.522578436319399</v>
      </c>
      <c r="AE16" s="2">
        <v>14.507348395863101</v>
      </c>
      <c r="AF16" s="2">
        <v>14.346976614276899</v>
      </c>
      <c r="AG16" s="2">
        <v>15.4510169677603</v>
      </c>
      <c r="AH16" s="2">
        <v>14.5438602138617</v>
      </c>
      <c r="AI16" s="2">
        <v>14.8432118921891</v>
      </c>
      <c r="AJ16" s="2">
        <v>14.6273149398616</v>
      </c>
      <c r="AK16" s="2">
        <v>14.522032168029</v>
      </c>
      <c r="AL16" s="2">
        <v>14.2055179683812</v>
      </c>
      <c r="AM16" s="2">
        <v>14.711957539937099</v>
      </c>
      <c r="AN16" s="2">
        <v>14.785625764705699</v>
      </c>
      <c r="AO16" s="2">
        <v>14.544600679608701</v>
      </c>
      <c r="AP16" s="2">
        <v>14.2275121443017</v>
      </c>
      <c r="AQ16" s="2">
        <v>14.278004612142499</v>
      </c>
      <c r="AR16" s="2">
        <v>14.147523163175199</v>
      </c>
      <c r="AS16" s="2">
        <v>21.1134851169146</v>
      </c>
      <c r="AT16" s="2">
        <v>200.69772872018399</v>
      </c>
      <c r="AU16" s="2">
        <v>21.1258064597158</v>
      </c>
      <c r="AV16" s="2">
        <v>21.138626038061201</v>
      </c>
      <c r="AW16" s="2">
        <v>21.157910313432399</v>
      </c>
      <c r="AX16" s="2">
        <v>21.1647656147024</v>
      </c>
      <c r="AY16" s="2">
        <v>21.180138079661699</v>
      </c>
      <c r="AZ16" s="2">
        <v>21.182617085856499</v>
      </c>
      <c r="BA16" s="2">
        <v>21.324838643499199</v>
      </c>
      <c r="BB16" s="2">
        <v>21.278674972145101</v>
      </c>
      <c r="BC16" s="2">
        <v>21.357556528455898</v>
      </c>
      <c r="BD16" s="2">
        <v>21.4430998810675</v>
      </c>
      <c r="BE16" s="2">
        <v>21.563248918417699</v>
      </c>
      <c r="BF16" s="2">
        <v>21.477661672659401</v>
      </c>
      <c r="BG16" s="2">
        <v>21.487742275804099</v>
      </c>
      <c r="BH16" s="2">
        <v>21.616346317769601</v>
      </c>
      <c r="BI16" s="2">
        <v>21.121333146501701</v>
      </c>
      <c r="BJ16" s="2">
        <v>21.090269163818501</v>
      </c>
      <c r="BK16" s="2">
        <v>21.082441315096599</v>
      </c>
      <c r="BL16" s="2">
        <v>21.072854807765101</v>
      </c>
      <c r="BM16" s="2">
        <v>21.042498434919501</v>
      </c>
      <c r="BN16" s="2">
        <v>21.0325502579648</v>
      </c>
      <c r="BO16" s="2">
        <v>21.000999227586799</v>
      </c>
      <c r="BP16" s="2">
        <v>12.392731477237801</v>
      </c>
      <c r="BQ16" s="4">
        <v>12.450899372172399</v>
      </c>
      <c r="BR16" s="4">
        <v>12.467193512461201</v>
      </c>
      <c r="BS16" s="4">
        <v>12.4484216417569</v>
      </c>
      <c r="BT16" s="4">
        <v>12.4752255445825</v>
      </c>
      <c r="BU16" s="4">
        <v>12.3936578385019</v>
      </c>
      <c r="BV16" s="4">
        <v>12.407253574215201</v>
      </c>
      <c r="BW16" s="4">
        <v>12.449714175175799</v>
      </c>
      <c r="BX16" s="4">
        <v>12.3862945830711</v>
      </c>
      <c r="BY16" s="5">
        <v>12.327631404334801</v>
      </c>
      <c r="BZ16" s="4">
        <v>12.420304275847</v>
      </c>
      <c r="CA16" s="4">
        <v>12.4866253483073</v>
      </c>
      <c r="CB16" s="4">
        <v>12.4246037707741</v>
      </c>
      <c r="CC16" s="4">
        <v>12.427203758241101</v>
      </c>
      <c r="CD16" s="4">
        <v>12.5081838491223</v>
      </c>
      <c r="CE16" s="4">
        <v>12.4743600550702</v>
      </c>
      <c r="CF16" s="4">
        <v>12.527465070260901</v>
      </c>
      <c r="CG16" s="4">
        <v>12.567636739583</v>
      </c>
      <c r="CH16" s="4">
        <v>12.553167662104199</v>
      </c>
      <c r="CI16" s="4">
        <v>12.5295474660729</v>
      </c>
      <c r="CJ16" s="4">
        <v>12.5478238769738</v>
      </c>
      <c r="CK16" s="4">
        <v>21.4881797453885</v>
      </c>
      <c r="CL16" s="4">
        <v>195.09813704070999</v>
      </c>
      <c r="CM16" s="4">
        <v>24.131427571204998</v>
      </c>
      <c r="CN16" s="4">
        <v>46.824847678448002</v>
      </c>
      <c r="CO16" s="4">
        <v>29.768182062678999</v>
      </c>
      <c r="CP16" s="4">
        <v>34.641560883281599</v>
      </c>
      <c r="CQ16" s="4">
        <v>38.719137663753301</v>
      </c>
      <c r="CR16" s="4">
        <v>33.552968214679197</v>
      </c>
      <c r="CS16" s="4">
        <v>35.253518882414603</v>
      </c>
      <c r="CT16" s="4">
        <v>26.3255535206</v>
      </c>
      <c r="CU16" s="4">
        <v>51.004112649089898</v>
      </c>
      <c r="CV16" s="4">
        <v>28.900501125971999</v>
      </c>
      <c r="CW16" s="4">
        <v>26.776297472336299</v>
      </c>
      <c r="CX16" s="4">
        <v>36.5745813906479</v>
      </c>
      <c r="CY16" s="4">
        <v>29.4373891198629</v>
      </c>
      <c r="CZ16" s="4">
        <v>32.708209440322399</v>
      </c>
      <c r="DA16" s="4">
        <v>38.579825663090197</v>
      </c>
      <c r="DB16" s="4">
        <v>42.7893223835406</v>
      </c>
      <c r="DC16" s="4">
        <v>27.369861037103998</v>
      </c>
      <c r="DD16" s="4">
        <v>40.093744989112103</v>
      </c>
      <c r="DE16" s="4">
        <v>32.3991917634633</v>
      </c>
      <c r="DF16" s="4">
        <v>45.845125325055598</v>
      </c>
      <c r="DG16" s="4">
        <v>27.0526596953679</v>
      </c>
      <c r="DH16" s="4">
        <v>17.992473067339901</v>
      </c>
      <c r="DI16" s="4">
        <v>30.355216067125799</v>
      </c>
      <c r="DJ16" s="4">
        <v>22.799734475590199</v>
      </c>
      <c r="DK16" s="4">
        <v>18.013761069696699</v>
      </c>
      <c r="DL16" s="4">
        <v>33.308826589270701</v>
      </c>
      <c r="DM16" s="4">
        <v>28.025355513774699</v>
      </c>
      <c r="DN16" s="4">
        <v>18.059482622032899</v>
      </c>
      <c r="DO16" s="4">
        <v>29.034924883974</v>
      </c>
      <c r="DP16" s="4">
        <v>27.7719329516285</v>
      </c>
      <c r="DQ16" s="4">
        <v>24.538228118479498</v>
      </c>
      <c r="DR16" s="4">
        <v>26.776297472336299</v>
      </c>
      <c r="DS16" s="4">
        <v>25.271332734054798</v>
      </c>
      <c r="DT16" s="4">
        <v>16.5170004432781</v>
      </c>
      <c r="DU16" s="4">
        <v>32.4093352936139</v>
      </c>
      <c r="DV16" s="4">
        <v>20.224586392830801</v>
      </c>
      <c r="DW16" s="4">
        <v>24.969490107849701</v>
      </c>
      <c r="DX16" s="4">
        <v>21.105930588675999</v>
      </c>
      <c r="DY16" s="4">
        <v>17.615386177119401</v>
      </c>
      <c r="DZ16" s="4">
        <v>24.650939954924901</v>
      </c>
      <c r="EA16" s="4">
        <v>18.6955185459306</v>
      </c>
      <c r="EB16" s="4">
        <v>36.6971156146166</v>
      </c>
      <c r="EC16" s="4">
        <v>29.767838697382899</v>
      </c>
      <c r="ED16" s="4">
        <v>24.924020609922898</v>
      </c>
      <c r="EE16" s="4">
        <v>31.318077920132801</v>
      </c>
      <c r="EF16" s="4">
        <v>35.4775232848611</v>
      </c>
      <c r="EG16" s="4">
        <v>31.821029890083299</v>
      </c>
      <c r="EH16" s="4">
        <v>34.227755323958</v>
      </c>
      <c r="EI16" s="4">
        <v>39.019232188731202</v>
      </c>
      <c r="EJ16" s="4">
        <v>41.318671188089503</v>
      </c>
      <c r="EK16" s="4">
        <v>36.029667287353199</v>
      </c>
      <c r="EL16" s="4">
        <v>30.779317245370098</v>
      </c>
      <c r="EM16" s="4">
        <v>29.663806656748399</v>
      </c>
      <c r="EN16" s="4">
        <v>44.445716120361503</v>
      </c>
      <c r="EO16" s="4">
        <v>32.043309017123804</v>
      </c>
      <c r="EP16" s="4">
        <v>32.212546376818104</v>
      </c>
      <c r="EQ16" s="4">
        <v>31.164463825298</v>
      </c>
      <c r="ER16" s="4">
        <v>33.0098243657552</v>
      </c>
      <c r="ES16" s="4">
        <v>33.170934147575998</v>
      </c>
      <c r="ET16" s="4">
        <v>31.512683620517102</v>
      </c>
      <c r="EU16" s="4">
        <v>24.7567134054447</v>
      </c>
      <c r="EV16" s="4">
        <v>36.685123089642801</v>
      </c>
      <c r="EW16" s="4">
        <v>34.739642865529198</v>
      </c>
      <c r="EX16" s="4">
        <v>26.931723085764201</v>
      </c>
      <c r="EY16" s="4">
        <v>14.397302554465201</v>
      </c>
      <c r="EZ16" s="9">
        <v>19.5460255515348</v>
      </c>
      <c r="FA16" s="9">
        <v>23.973975027169899</v>
      </c>
      <c r="FB16" s="9">
        <v>18.155084503747201</v>
      </c>
      <c r="FC16" s="9">
        <v>22.603134781730802</v>
      </c>
      <c r="FD16" s="9">
        <v>26.906462197645201</v>
      </c>
      <c r="FE16" s="9">
        <v>29.7578140733455</v>
      </c>
      <c r="FF16" s="9">
        <v>27.8328932604283</v>
      </c>
      <c r="FG16" s="9">
        <v>13.9932523830858</v>
      </c>
      <c r="FH16" s="9">
        <v>18.087469641023802</v>
      </c>
      <c r="FI16" s="9">
        <v>15.5059231993071</v>
      </c>
      <c r="FJ16" s="9">
        <v>16.1212719142707</v>
      </c>
      <c r="FK16" s="9">
        <v>17.788842237324499</v>
      </c>
      <c r="FL16" s="9">
        <v>30.2374281178109</v>
      </c>
      <c r="FM16" s="9">
        <v>17.768204388623499</v>
      </c>
      <c r="FN16" s="9">
        <v>26.216338628325701</v>
      </c>
      <c r="FO16" s="9">
        <v>51.354236938954799</v>
      </c>
      <c r="FP16" s="9">
        <v>19.523983512103399</v>
      </c>
      <c r="FQ16" s="9">
        <v>15.892754434048401</v>
      </c>
      <c r="FR16" s="9">
        <v>12.9533108783894</v>
      </c>
      <c r="FS16" s="9">
        <v>17.033143982429198</v>
      </c>
    </row>
    <row r="17" spans="1:175" ht="14.4" x14ac:dyDescent="0.3">
      <c r="A17" s="2">
        <v>23.007300715245201</v>
      </c>
      <c r="B17" s="2">
        <v>201.45283362694599</v>
      </c>
      <c r="C17" s="2">
        <v>22.795645798678201</v>
      </c>
      <c r="D17" s="2">
        <v>23.2763964935553</v>
      </c>
      <c r="E17" s="2">
        <v>23.288077866601999</v>
      </c>
      <c r="F17" s="2">
        <v>23.264653932226601</v>
      </c>
      <c r="G17" s="2">
        <v>22.816718778098402</v>
      </c>
      <c r="H17" s="2">
        <v>22.314614338789699</v>
      </c>
      <c r="I17" s="2">
        <v>22.6416864644547</v>
      </c>
      <c r="J17" s="2">
        <v>22.135837472300899</v>
      </c>
      <c r="K17" s="2">
        <v>22.0663641892614</v>
      </c>
      <c r="L17" s="2">
        <v>22.080059313153701</v>
      </c>
      <c r="M17" s="2">
        <v>21.627770120108298</v>
      </c>
      <c r="N17" s="2">
        <v>21.5941696757499</v>
      </c>
      <c r="O17" s="2">
        <v>22.010631866810201</v>
      </c>
      <c r="P17" s="2">
        <v>21.508555108321801</v>
      </c>
      <c r="Q17" s="2">
        <v>22.2173328520403</v>
      </c>
      <c r="R17" s="2">
        <v>22.403270095152699</v>
      </c>
      <c r="S17" s="2">
        <v>21.754695246225602</v>
      </c>
      <c r="T17" s="2">
        <v>22.108159869578898</v>
      </c>
      <c r="U17" s="3">
        <v>21.127212608341701</v>
      </c>
      <c r="V17" s="2">
        <v>21.4400264007818</v>
      </c>
      <c r="W17" s="2">
        <v>21.6469260686988</v>
      </c>
      <c r="X17" s="2">
        <v>14.7134861108711</v>
      </c>
      <c r="Y17" s="2">
        <v>13.9502797657921</v>
      </c>
      <c r="Z17" s="2">
        <v>14.816084178637499</v>
      </c>
      <c r="AA17" s="2">
        <v>14.721402070245301</v>
      </c>
      <c r="AB17" s="2">
        <v>14.681033727874301</v>
      </c>
      <c r="AC17" s="2">
        <v>14.173722465999401</v>
      </c>
      <c r="AD17" s="2">
        <v>14.3259050159535</v>
      </c>
      <c r="AE17" s="2">
        <v>14.463555515676299</v>
      </c>
      <c r="AF17" s="2">
        <v>14.088341063563499</v>
      </c>
      <c r="AG17" s="2">
        <v>14.660576651802799</v>
      </c>
      <c r="AH17" s="2">
        <v>14.4074465219612</v>
      </c>
      <c r="AI17" s="2">
        <v>14.3113557515049</v>
      </c>
      <c r="AJ17" s="2">
        <v>14.225194344802601</v>
      </c>
      <c r="AK17" s="2">
        <v>14.5351372649586</v>
      </c>
      <c r="AL17" s="2">
        <v>14.000612559968699</v>
      </c>
      <c r="AM17" s="2">
        <v>14.2308995752502</v>
      </c>
      <c r="AN17" s="2">
        <v>14.3324944669597</v>
      </c>
      <c r="AO17" s="2">
        <v>13.7875427352686</v>
      </c>
      <c r="AP17" s="2">
        <v>13.8556126828163</v>
      </c>
      <c r="AQ17" s="2">
        <v>13.414131883515999</v>
      </c>
      <c r="AR17" s="2">
        <v>13.5508870167809</v>
      </c>
      <c r="AS17" s="2">
        <v>21.429650174279001</v>
      </c>
      <c r="AT17" s="2">
        <v>201.40933109918299</v>
      </c>
      <c r="AU17" s="2">
        <v>21.4360409059333</v>
      </c>
      <c r="AV17" s="2">
        <v>21.439216590558399</v>
      </c>
      <c r="AW17" s="2">
        <v>21.463616149289599</v>
      </c>
      <c r="AX17" s="2">
        <v>21.540854335710499</v>
      </c>
      <c r="AY17" s="2">
        <v>21.556489409037098</v>
      </c>
      <c r="AZ17" s="2">
        <v>21.556145366367499</v>
      </c>
      <c r="BA17" s="2">
        <v>21.7163670683431</v>
      </c>
      <c r="BB17" s="2">
        <v>21.6634777615816</v>
      </c>
      <c r="BC17" s="2">
        <v>21.769709804885402</v>
      </c>
      <c r="BD17" s="2">
        <v>21.868449257026899</v>
      </c>
      <c r="BE17" s="2">
        <v>22.000987472888902</v>
      </c>
      <c r="BF17" s="2">
        <v>21.898217305713001</v>
      </c>
      <c r="BG17" s="2">
        <v>21.956379249053601</v>
      </c>
      <c r="BH17" s="2">
        <v>22.014647213766601</v>
      </c>
      <c r="BI17" s="2">
        <v>21.4154265387725</v>
      </c>
      <c r="BJ17" s="2">
        <v>21.430606583470801</v>
      </c>
      <c r="BK17" s="2">
        <v>21.4062579408841</v>
      </c>
      <c r="BL17" s="2">
        <v>21.380984919994901</v>
      </c>
      <c r="BM17" s="2">
        <v>21.365905192819099</v>
      </c>
      <c r="BN17" s="2">
        <v>21.358082999782901</v>
      </c>
      <c r="BO17" s="2">
        <v>21.3196658720721</v>
      </c>
      <c r="BP17" s="2">
        <v>12.0872343277755</v>
      </c>
      <c r="BQ17" s="4">
        <v>12.135373529870201</v>
      </c>
      <c r="BR17" s="4">
        <v>12.1587881084389</v>
      </c>
      <c r="BS17" s="4">
        <v>12.1423460433973</v>
      </c>
      <c r="BT17" s="4">
        <v>12.131335213481499</v>
      </c>
      <c r="BU17" s="4">
        <v>12.1360336808666</v>
      </c>
      <c r="BV17" s="4">
        <v>12.134952032030601</v>
      </c>
      <c r="BW17" s="4">
        <v>12.1792549124335</v>
      </c>
      <c r="BX17" s="4">
        <v>12.1055753987216</v>
      </c>
      <c r="BY17" s="5">
        <v>12.047905499728101</v>
      </c>
      <c r="BZ17" s="4">
        <v>12.1473062003311</v>
      </c>
      <c r="CA17" s="4">
        <v>12.1969016682909</v>
      </c>
      <c r="CB17" s="4">
        <v>12.1454291716094</v>
      </c>
      <c r="CC17" s="4">
        <v>12.1483335493187</v>
      </c>
      <c r="CD17" s="4">
        <v>12.137623802613501</v>
      </c>
      <c r="CE17" s="4">
        <v>12.127990728369401</v>
      </c>
      <c r="CF17" s="4">
        <v>12.176003031864401</v>
      </c>
      <c r="CG17" s="4">
        <v>12.164350525289199</v>
      </c>
      <c r="CH17" s="4">
        <v>12.176353729748699</v>
      </c>
      <c r="CI17" s="4">
        <v>12.1526003666555</v>
      </c>
      <c r="CJ17" s="4">
        <v>12.1694401252342</v>
      </c>
      <c r="CK17" s="4">
        <v>22.021411143656898</v>
      </c>
      <c r="CL17" s="4">
        <v>196.557329011164</v>
      </c>
      <c r="CM17" s="4">
        <v>23.9445202711196</v>
      </c>
      <c r="CN17" s="4">
        <v>45.064827314308701</v>
      </c>
      <c r="CO17" s="4">
        <v>30.557743931428199</v>
      </c>
      <c r="CP17" s="4">
        <v>35.1084858000767</v>
      </c>
      <c r="CQ17" s="4">
        <v>37.327240716354197</v>
      </c>
      <c r="CR17" s="4">
        <v>33.750157353650501</v>
      </c>
      <c r="CS17" s="4">
        <v>31.700929035860899</v>
      </c>
      <c r="CT17" s="4">
        <v>26.483320484982301</v>
      </c>
      <c r="CU17" s="4">
        <v>52.5663443203144</v>
      </c>
      <c r="CV17" s="4">
        <v>28.413888105801401</v>
      </c>
      <c r="CW17" s="4">
        <v>26.785727546633499</v>
      </c>
      <c r="CX17" s="4">
        <v>36.023176857634503</v>
      </c>
      <c r="CY17" s="4">
        <v>29.6012156072781</v>
      </c>
      <c r="CZ17" s="4">
        <v>33.176597464157098</v>
      </c>
      <c r="DA17" s="4">
        <v>39.271460479241597</v>
      </c>
      <c r="DB17" s="4">
        <v>43.275316437494297</v>
      </c>
      <c r="DC17" s="4">
        <v>27.2700367057307</v>
      </c>
      <c r="DD17" s="4">
        <v>40.2667046457099</v>
      </c>
      <c r="DE17" s="4">
        <v>31.673408708682</v>
      </c>
      <c r="DF17" s="4">
        <v>50.125013670883803</v>
      </c>
      <c r="DG17" s="4">
        <v>26.968658256319699</v>
      </c>
      <c r="DH17" s="4">
        <v>18.609758866564899</v>
      </c>
      <c r="DI17" s="4">
        <v>29.648384368836101</v>
      </c>
      <c r="DJ17" s="4">
        <v>22.117539297702599</v>
      </c>
      <c r="DK17" s="4">
        <v>18.260553571865099</v>
      </c>
      <c r="DL17" s="4">
        <v>32.461624210673897</v>
      </c>
      <c r="DM17" s="4">
        <v>26.446814887535801</v>
      </c>
      <c r="DN17" s="4">
        <v>16.793421754092201</v>
      </c>
      <c r="DO17" s="4">
        <v>27.439846760290099</v>
      </c>
      <c r="DP17" s="4">
        <v>30.250528460641</v>
      </c>
      <c r="DQ17" s="4">
        <v>23.042102874139999</v>
      </c>
      <c r="DR17" s="4">
        <v>26.785727546633499</v>
      </c>
      <c r="DS17" s="4">
        <v>24.597583182961301</v>
      </c>
      <c r="DT17" s="4">
        <v>16.129793384296601</v>
      </c>
      <c r="DU17" s="4">
        <v>31.473135855811801</v>
      </c>
      <c r="DV17" s="4">
        <v>18.415908102121598</v>
      </c>
      <c r="DW17" s="4">
        <v>23.042581853240002</v>
      </c>
      <c r="DX17" s="4">
        <v>21.1340632949466</v>
      </c>
      <c r="DY17" s="4">
        <v>16.589617595337199</v>
      </c>
      <c r="DZ17" s="4">
        <v>24.0098555740386</v>
      </c>
      <c r="EA17" s="4">
        <v>17.576700663650598</v>
      </c>
      <c r="EB17" s="4">
        <v>35.202969123492799</v>
      </c>
      <c r="EC17" s="4">
        <v>30.6273036218752</v>
      </c>
      <c r="ED17" s="4">
        <v>25.5368960298463</v>
      </c>
      <c r="EE17" s="4">
        <v>31.050197781668899</v>
      </c>
      <c r="EF17" s="4">
        <v>37.5235025039864</v>
      </c>
      <c r="EG17" s="4">
        <v>30.688309387797801</v>
      </c>
      <c r="EH17" s="4">
        <v>32.152540574014402</v>
      </c>
      <c r="EI17" s="4">
        <v>38.8253933595634</v>
      </c>
      <c r="EJ17" s="4">
        <v>43.694903550258601</v>
      </c>
      <c r="EK17" s="4">
        <v>36.331007490352199</v>
      </c>
      <c r="EL17" s="4">
        <v>30.538868929444501</v>
      </c>
      <c r="EM17" s="4">
        <v>28.158951513210798</v>
      </c>
      <c r="EN17" s="4">
        <v>44.120449953690297</v>
      </c>
      <c r="EO17" s="4">
        <v>33.198912899327198</v>
      </c>
      <c r="EP17" s="4">
        <v>29.763261387467701</v>
      </c>
      <c r="EQ17" s="4">
        <v>33.159477538239003</v>
      </c>
      <c r="ER17" s="4">
        <v>33.620422110510603</v>
      </c>
      <c r="ES17" s="4">
        <v>32.0964317363063</v>
      </c>
      <c r="ET17" s="4">
        <v>33.471222287807301</v>
      </c>
      <c r="EU17" s="4">
        <v>26.653469060366302</v>
      </c>
      <c r="EV17" s="4">
        <v>38.8958196395998</v>
      </c>
      <c r="EW17" s="4">
        <v>37.340257802884302</v>
      </c>
      <c r="EX17" s="4">
        <v>27.8622582677271</v>
      </c>
      <c r="EY17" s="4">
        <v>19.362469725156402</v>
      </c>
      <c r="EZ17" s="9">
        <v>20.305390899927499</v>
      </c>
      <c r="FA17" s="9">
        <v>25.315145010942601</v>
      </c>
      <c r="FB17" s="9">
        <v>21.432842168257899</v>
      </c>
      <c r="FC17" s="9">
        <v>23.818423643681101</v>
      </c>
      <c r="FD17" s="9">
        <v>29.281376999754901</v>
      </c>
      <c r="FE17" s="9">
        <v>28.2256459586382</v>
      </c>
      <c r="FF17" s="9">
        <v>27.0335366715743</v>
      </c>
      <c r="FG17" s="9">
        <v>15.250744902394599</v>
      </c>
      <c r="FH17" s="9">
        <v>17.9513288224165</v>
      </c>
      <c r="FI17" s="9">
        <v>15.2566922482092</v>
      </c>
      <c r="FJ17" s="9">
        <v>17.859655300494602</v>
      </c>
      <c r="FK17" s="9">
        <v>19.312600841925398</v>
      </c>
      <c r="FL17" s="9">
        <v>32.622804894538099</v>
      </c>
      <c r="FM17" s="9">
        <v>16.640247358889699</v>
      </c>
      <c r="FN17" s="9">
        <v>24.8618176776227</v>
      </c>
      <c r="FO17" s="9">
        <v>50.887623687140596</v>
      </c>
      <c r="FP17" s="9">
        <v>19.975339298118001</v>
      </c>
      <c r="FQ17" s="9">
        <v>14.5445231238386</v>
      </c>
      <c r="FR17" s="9">
        <v>14.1100949679852</v>
      </c>
      <c r="FS17" s="9">
        <v>15.974838055437401</v>
      </c>
    </row>
    <row r="18" spans="1:175" ht="14.4" x14ac:dyDescent="0.25">
      <c r="A18" s="2">
        <v>23.6462792020039</v>
      </c>
      <c r="B18" s="2">
        <v>201.82690176256</v>
      </c>
      <c r="C18" s="2">
        <v>23.668048372405099</v>
      </c>
      <c r="D18" s="2">
        <v>23.7892180298754</v>
      </c>
      <c r="E18" s="2">
        <v>23.6721805926508</v>
      </c>
      <c r="F18" s="2">
        <v>22.9723574527987</v>
      </c>
      <c r="G18" s="2">
        <v>23.0659573633273</v>
      </c>
      <c r="H18" s="2">
        <v>22.366128938032301</v>
      </c>
      <c r="I18" s="2">
        <v>23.375038972627198</v>
      </c>
      <c r="J18" s="2">
        <v>22.975946994882399</v>
      </c>
      <c r="K18" s="2">
        <v>23.134211531631401</v>
      </c>
      <c r="L18" s="2">
        <v>22.450272744607801</v>
      </c>
      <c r="M18" s="2">
        <v>22.6902874501768</v>
      </c>
      <c r="N18" s="2">
        <v>23.068170677258401</v>
      </c>
      <c r="O18" s="2">
        <v>23.112317675109001</v>
      </c>
      <c r="P18" s="2">
        <v>23.1071014220887</v>
      </c>
      <c r="Q18" s="2">
        <v>23.3546764032012</v>
      </c>
      <c r="R18" s="2">
        <v>23.374596269162801</v>
      </c>
      <c r="S18" s="2">
        <v>23.752438248662301</v>
      </c>
      <c r="T18" s="2">
        <v>22.6516436662255</v>
      </c>
      <c r="U18" s="2">
        <v>22.797178213698899</v>
      </c>
      <c r="V18" s="2">
        <v>22.594379850861401</v>
      </c>
      <c r="W18" s="2">
        <v>22.920786670148001</v>
      </c>
      <c r="X18" s="2">
        <v>14.974713725411201</v>
      </c>
      <c r="Y18" s="2">
        <v>13.8119947176517</v>
      </c>
      <c r="Z18" s="2">
        <v>14.925622608577701</v>
      </c>
      <c r="AA18" s="2">
        <v>14.4779973132701</v>
      </c>
      <c r="AB18" s="2">
        <v>14.7999535097258</v>
      </c>
      <c r="AC18" s="2">
        <v>14.147758840655399</v>
      </c>
      <c r="AD18" s="2">
        <v>14.4358142207864</v>
      </c>
      <c r="AE18" s="2">
        <v>14.4879128355012</v>
      </c>
      <c r="AF18" s="2">
        <v>14.1046628032973</v>
      </c>
      <c r="AG18" s="2">
        <v>14.9388377148633</v>
      </c>
      <c r="AH18" s="2">
        <v>14.884422836637</v>
      </c>
      <c r="AI18" s="2">
        <v>14.7967978533683</v>
      </c>
      <c r="AJ18" s="2">
        <v>14.626049969394201</v>
      </c>
      <c r="AK18" s="2">
        <v>14.2712967033093</v>
      </c>
      <c r="AL18" s="2">
        <v>14.0055666900529</v>
      </c>
      <c r="AM18" s="2">
        <v>14.338930160705001</v>
      </c>
      <c r="AN18" s="2">
        <v>14.786403928103001</v>
      </c>
      <c r="AO18" s="2">
        <v>13.897445549576</v>
      </c>
      <c r="AP18" s="2">
        <v>14.0338598185335</v>
      </c>
      <c r="AQ18" s="2">
        <v>13.9463896822629</v>
      </c>
      <c r="AR18" s="2">
        <v>13.923430189520801</v>
      </c>
      <c r="AS18" s="2">
        <v>21.821491979427101</v>
      </c>
      <c r="AT18" s="2">
        <v>201.81830495469799</v>
      </c>
      <c r="AU18" s="2">
        <v>21.8261430103381</v>
      </c>
      <c r="AV18" s="2">
        <v>21.823681473942301</v>
      </c>
      <c r="AW18" s="2">
        <v>21.850231386373299</v>
      </c>
      <c r="AX18" s="2">
        <v>22.029420117850201</v>
      </c>
      <c r="AY18" s="2">
        <v>22.0576031263993</v>
      </c>
      <c r="AZ18" s="2">
        <v>22.0624402225904</v>
      </c>
      <c r="BA18" s="2">
        <v>22.3917570910954</v>
      </c>
      <c r="BB18" s="2">
        <v>22.332544896102402</v>
      </c>
      <c r="BC18" s="2">
        <v>22.427511142237801</v>
      </c>
      <c r="BD18" s="2">
        <v>22.503268427544999</v>
      </c>
      <c r="BE18" s="2">
        <v>22.695308502859302</v>
      </c>
      <c r="BF18" s="2">
        <v>22.459826466310702</v>
      </c>
      <c r="BG18" s="2">
        <v>22.447419242805601</v>
      </c>
      <c r="BH18" s="2">
        <v>22.4995331502586</v>
      </c>
      <c r="BI18" s="2">
        <v>21.971099852003</v>
      </c>
      <c r="BJ18" s="2">
        <v>21.922352158236802</v>
      </c>
      <c r="BK18" s="2">
        <v>21.878866819594901</v>
      </c>
      <c r="BL18" s="2">
        <v>21.888791761233701</v>
      </c>
      <c r="BM18" s="2">
        <v>21.906477072446702</v>
      </c>
      <c r="BN18" s="2">
        <v>21.8641701048961</v>
      </c>
      <c r="BO18" s="3">
        <v>21.804537847634801</v>
      </c>
      <c r="BP18" s="3">
        <v>12.1702274310814</v>
      </c>
      <c r="BQ18" s="4">
        <v>12.1965357076666</v>
      </c>
      <c r="BR18" s="4">
        <v>12.2091434433327</v>
      </c>
      <c r="BS18" s="4">
        <v>12.2827637596562</v>
      </c>
      <c r="BT18" s="4">
        <v>12.2211019545152</v>
      </c>
      <c r="BU18" s="4">
        <v>12.251539235868499</v>
      </c>
      <c r="BV18" s="4">
        <v>12.250298647744501</v>
      </c>
      <c r="BW18" s="4">
        <v>12.318616848593599</v>
      </c>
      <c r="BX18" s="4">
        <v>12.2392977396922</v>
      </c>
      <c r="BY18" s="4">
        <v>12.236301379755901</v>
      </c>
      <c r="BZ18" s="4">
        <v>12.224664050701</v>
      </c>
      <c r="CA18" s="4">
        <v>12.2398106498005</v>
      </c>
      <c r="CB18" s="4">
        <v>12.195237996281</v>
      </c>
      <c r="CC18" s="4">
        <v>12.2184846509188</v>
      </c>
      <c r="CD18" s="4">
        <v>12.2242466780885</v>
      </c>
      <c r="CE18" s="4">
        <v>12.2415146616834</v>
      </c>
      <c r="CF18" s="4">
        <v>12.2377426486029</v>
      </c>
      <c r="CG18" s="4">
        <v>12.2286698398509</v>
      </c>
      <c r="CH18" s="4">
        <v>12.2441167006199</v>
      </c>
      <c r="CI18" s="4">
        <v>12.239029379159501</v>
      </c>
      <c r="CJ18" s="4">
        <v>12.2605789370851</v>
      </c>
      <c r="CK18" s="4">
        <v>22.189299635282101</v>
      </c>
      <c r="CL18" s="4">
        <v>196.93322505236</v>
      </c>
      <c r="CM18" s="4">
        <v>24.8302304525354</v>
      </c>
      <c r="CN18" s="4">
        <v>46.115049830488303</v>
      </c>
      <c r="CO18" s="4">
        <v>30.869371967212398</v>
      </c>
      <c r="CP18" s="4">
        <v>34.795999180687403</v>
      </c>
      <c r="CQ18" s="4">
        <v>35.760200664692697</v>
      </c>
      <c r="CR18" s="4">
        <v>32.8465282831134</v>
      </c>
      <c r="CS18" s="4">
        <v>33.221425408496899</v>
      </c>
      <c r="CT18" s="4">
        <v>27.388077572662301</v>
      </c>
      <c r="CU18" s="4">
        <v>52.591729849325397</v>
      </c>
      <c r="CV18" s="4">
        <v>28.143472954623601</v>
      </c>
      <c r="CW18" s="4">
        <v>28.1147621003411</v>
      </c>
      <c r="CX18" s="4">
        <v>37.057447302841801</v>
      </c>
      <c r="CY18" s="4">
        <v>31.220885699087699</v>
      </c>
      <c r="CZ18" s="4">
        <v>32.479540967769303</v>
      </c>
      <c r="DA18" s="4">
        <v>39.646059177348</v>
      </c>
      <c r="DB18" s="4">
        <v>43.890754101613602</v>
      </c>
      <c r="DC18" s="4">
        <v>28.036153933642801</v>
      </c>
      <c r="DD18" s="4">
        <v>40.003080115305799</v>
      </c>
      <c r="DE18" s="4">
        <v>31.471020700425299</v>
      </c>
      <c r="DF18" s="4">
        <v>46.700114546456298</v>
      </c>
      <c r="DG18" s="4">
        <v>27.6257883923737</v>
      </c>
      <c r="DH18" s="4">
        <v>17.707180000552299</v>
      </c>
      <c r="DI18" s="4">
        <v>29.9668814422552</v>
      </c>
      <c r="DJ18" s="4">
        <v>20.537422590673</v>
      </c>
      <c r="DK18" s="4">
        <v>21.355312352865202</v>
      </c>
      <c r="DL18" s="4">
        <v>32.382428677420201</v>
      </c>
      <c r="DM18" s="4">
        <v>26.865937328450801</v>
      </c>
      <c r="DN18" s="4">
        <v>16.3468242151326</v>
      </c>
      <c r="DO18" s="4">
        <v>27.233903042574699</v>
      </c>
      <c r="DP18" s="4">
        <v>28.237594335079699</v>
      </c>
      <c r="DQ18" s="4">
        <v>24.335431114433799</v>
      </c>
      <c r="DR18" s="4">
        <v>28.1147621003411</v>
      </c>
      <c r="DS18" s="4">
        <v>23.910746187963699</v>
      </c>
      <c r="DT18" s="4">
        <v>16.049698793313102</v>
      </c>
      <c r="DU18" s="4">
        <v>31.544787338106602</v>
      </c>
      <c r="DV18" s="4">
        <v>18.249120977126498</v>
      </c>
      <c r="DW18" s="4">
        <v>22.506202441874098</v>
      </c>
      <c r="DX18" s="4">
        <v>20.968131262174001</v>
      </c>
      <c r="DY18" s="4">
        <v>16.6000496893632</v>
      </c>
      <c r="DZ18" s="4">
        <v>24.6077829110978</v>
      </c>
      <c r="EA18" s="4">
        <v>17.7000320479466</v>
      </c>
      <c r="EB18" s="4">
        <v>35.103557255572703</v>
      </c>
      <c r="EC18" s="4">
        <v>30.8333113112894</v>
      </c>
      <c r="ED18" s="4">
        <v>26.540645009585099</v>
      </c>
      <c r="EE18" s="4">
        <v>31.653430579247001</v>
      </c>
      <c r="EF18" s="4">
        <v>34.914919661946797</v>
      </c>
      <c r="EG18" s="4">
        <v>29.9241003293189</v>
      </c>
      <c r="EH18" s="4">
        <v>33.282671340725599</v>
      </c>
      <c r="EI18" s="4">
        <v>38.513507821279703</v>
      </c>
      <c r="EJ18" s="4">
        <v>46.4310609937408</v>
      </c>
      <c r="EK18" s="4">
        <v>34.745287685460603</v>
      </c>
      <c r="EL18" s="4">
        <v>31.5608373749414</v>
      </c>
      <c r="EM18" s="4">
        <v>28.084644179474001</v>
      </c>
      <c r="EN18" s="4">
        <v>44.514504162529398</v>
      </c>
      <c r="EO18" s="4">
        <v>35.741742675068899</v>
      </c>
      <c r="EP18" s="4">
        <v>32.438994262533697</v>
      </c>
      <c r="EQ18" s="4">
        <v>36.044960728987498</v>
      </c>
      <c r="ER18" s="4">
        <v>30.972839746946601</v>
      </c>
      <c r="ES18" s="4">
        <v>32.356830504729203</v>
      </c>
      <c r="ET18" s="4">
        <v>34.237118282712999</v>
      </c>
      <c r="EU18" s="4">
        <v>29.442588957299801</v>
      </c>
      <c r="EV18" s="4">
        <v>38.523094184966503</v>
      </c>
      <c r="EW18" s="4">
        <v>39.403926176972597</v>
      </c>
      <c r="EX18" s="4">
        <v>27.992412272302602</v>
      </c>
      <c r="EY18" s="4">
        <v>16.9866431141694</v>
      </c>
      <c r="EZ18" s="9">
        <v>21.752819244241401</v>
      </c>
      <c r="FA18" s="9">
        <v>18.3406177783699</v>
      </c>
      <c r="FB18" s="9">
        <v>19.863000586398801</v>
      </c>
      <c r="FC18" s="9">
        <v>24.592703447917401</v>
      </c>
      <c r="FD18" s="9">
        <v>29.996626703304202</v>
      </c>
      <c r="FE18" s="9">
        <v>30.5490785676012</v>
      </c>
      <c r="FF18" s="9">
        <v>26.653970760632099</v>
      </c>
      <c r="FG18" s="9">
        <v>15.3547711691891</v>
      </c>
      <c r="FH18" s="9">
        <v>19.1463262985339</v>
      </c>
      <c r="FI18" s="9">
        <v>15.9954987265433</v>
      </c>
      <c r="FJ18" s="9">
        <v>16.556889242632099</v>
      </c>
      <c r="FK18" s="9">
        <v>19.922481283555001</v>
      </c>
      <c r="FL18" s="9">
        <v>33.804814026792997</v>
      </c>
      <c r="FM18" s="9">
        <v>18.076503661966701</v>
      </c>
      <c r="FN18" s="9">
        <v>25.593376613672401</v>
      </c>
      <c r="FO18" s="9">
        <v>52.341107269513799</v>
      </c>
      <c r="FP18" s="9">
        <v>23.108677329191799</v>
      </c>
      <c r="FQ18" s="9">
        <v>14.868459782262599</v>
      </c>
      <c r="FR18" s="9">
        <v>15.418533451474801</v>
      </c>
      <c r="FS18" s="9">
        <v>16.488395726063501</v>
      </c>
    </row>
    <row r="19" spans="1:175" ht="14.4" x14ac:dyDescent="0.3">
      <c r="A19" s="2">
        <v>23.8320817285692</v>
      </c>
      <c r="B19" s="2">
        <v>202.56238030178801</v>
      </c>
      <c r="C19" s="2">
        <v>23.798245011373101</v>
      </c>
      <c r="D19" s="2">
        <v>23.407928602655499</v>
      </c>
      <c r="E19" s="2">
        <v>23.310268205079598</v>
      </c>
      <c r="F19" s="2">
        <v>23.6318308000345</v>
      </c>
      <c r="G19" s="2">
        <v>23.539074116936298</v>
      </c>
      <c r="H19" s="2">
        <v>23.2447828886929</v>
      </c>
      <c r="I19" s="2">
        <v>22.851801954682099</v>
      </c>
      <c r="J19" s="2">
        <v>23.2519636898129</v>
      </c>
      <c r="K19" s="2">
        <v>23.482947805607999</v>
      </c>
      <c r="L19" s="2">
        <v>23.280075153181901</v>
      </c>
      <c r="M19" s="2">
        <v>23.643327767796801</v>
      </c>
      <c r="N19" s="2">
        <v>23.8336995445238</v>
      </c>
      <c r="O19" s="2">
        <v>23.458156310172502</v>
      </c>
      <c r="P19" s="2">
        <v>23.587361597572301</v>
      </c>
      <c r="Q19" s="2">
        <v>22.939408551030201</v>
      </c>
      <c r="R19" s="2">
        <v>22.527508843005201</v>
      </c>
      <c r="S19" s="2">
        <v>22.481642330082199</v>
      </c>
      <c r="T19" s="2">
        <v>22.709209651835302</v>
      </c>
      <c r="U19" s="2">
        <v>21.957336033469598</v>
      </c>
      <c r="V19" s="2">
        <v>22.551359727286599</v>
      </c>
      <c r="W19" s="2">
        <v>23.080510718604</v>
      </c>
      <c r="X19" s="2">
        <v>15.034033170746101</v>
      </c>
      <c r="Y19" s="2">
        <v>13.878541626280899</v>
      </c>
      <c r="Z19" s="2">
        <v>14.8050312197088</v>
      </c>
      <c r="AA19" s="2">
        <v>14.478980019926301</v>
      </c>
      <c r="AB19" s="2">
        <v>14.4903773104063</v>
      </c>
      <c r="AC19" s="2">
        <v>14.115926309897899</v>
      </c>
      <c r="AD19" s="2">
        <v>14.4670305363047</v>
      </c>
      <c r="AE19" s="2">
        <v>13.9029352571359</v>
      </c>
      <c r="AF19" s="2">
        <v>14.1042323306744</v>
      </c>
      <c r="AG19" s="2">
        <v>14.774339174181399</v>
      </c>
      <c r="AH19" s="2">
        <v>14.815217377652701</v>
      </c>
      <c r="AI19" s="2">
        <v>14.5921201196475</v>
      </c>
      <c r="AJ19" s="2">
        <v>14.450393393137499</v>
      </c>
      <c r="AK19" s="2">
        <v>14.145287323544499</v>
      </c>
      <c r="AL19" s="2">
        <v>14.423410652048799</v>
      </c>
      <c r="AM19" s="2">
        <v>14.014215368994501</v>
      </c>
      <c r="AN19" s="2">
        <v>14.543068740450201</v>
      </c>
      <c r="AO19" s="2">
        <v>13.7375050001988</v>
      </c>
      <c r="AP19" s="2">
        <v>13.427724894101001</v>
      </c>
      <c r="AQ19" s="2">
        <v>13.765025730872299</v>
      </c>
      <c r="AR19" s="2">
        <v>13.6994177324761</v>
      </c>
      <c r="AS19" s="2">
        <v>22.201567029530899</v>
      </c>
      <c r="AT19" s="2">
        <v>202.56073163412199</v>
      </c>
      <c r="AU19" s="2">
        <v>22.204630006605999</v>
      </c>
      <c r="AV19" s="2">
        <v>22.198169444083199</v>
      </c>
      <c r="AW19" s="2">
        <v>22.225543257782402</v>
      </c>
      <c r="AX19" s="2">
        <v>22.531799340446401</v>
      </c>
      <c r="AY19" s="2">
        <v>22.477633825398001</v>
      </c>
      <c r="AZ19" s="2">
        <v>22.5497103864918</v>
      </c>
      <c r="BA19" s="2">
        <v>22.845818600421399</v>
      </c>
      <c r="BB19" s="2">
        <v>22.756086741195599</v>
      </c>
      <c r="BC19" s="2">
        <v>22.786094658499898</v>
      </c>
      <c r="BD19" s="2">
        <v>22.950057266908502</v>
      </c>
      <c r="BE19" s="2">
        <v>23.013346198613501</v>
      </c>
      <c r="BF19" s="2">
        <v>22.779169786392401</v>
      </c>
      <c r="BG19" s="2">
        <v>22.6497368893308</v>
      </c>
      <c r="BH19" s="2">
        <v>22.7589213129176</v>
      </c>
      <c r="BI19" s="2">
        <v>22.185927141612598</v>
      </c>
      <c r="BJ19" s="2">
        <v>22.135075481165501</v>
      </c>
      <c r="BK19" s="2">
        <v>22.0565367998821</v>
      </c>
      <c r="BL19" s="2">
        <v>22.0860978191971</v>
      </c>
      <c r="BM19" s="2">
        <v>22.0749438585534</v>
      </c>
      <c r="BN19" s="2">
        <v>22.009049470581498</v>
      </c>
      <c r="BO19" s="3">
        <v>21.953822799836399</v>
      </c>
      <c r="BP19" s="2">
        <v>12.044611436077799</v>
      </c>
      <c r="BQ19" s="4">
        <v>12.084832014191299</v>
      </c>
      <c r="BR19" s="4">
        <v>12.1151539264196</v>
      </c>
      <c r="BS19" s="4">
        <v>12.172373711062599</v>
      </c>
      <c r="BT19" s="4">
        <v>12.0566929141347</v>
      </c>
      <c r="BU19" s="4">
        <v>12.132087819679899</v>
      </c>
      <c r="BV19" s="4">
        <v>12.155584153959101</v>
      </c>
      <c r="BW19" s="4">
        <v>12.1965174516925</v>
      </c>
      <c r="BX19" s="4">
        <v>12.118470675890901</v>
      </c>
      <c r="BY19" s="4">
        <v>12.098636837191799</v>
      </c>
      <c r="BZ19" s="4">
        <v>12.107910296914101</v>
      </c>
      <c r="CA19" s="4">
        <v>12.085799275483501</v>
      </c>
      <c r="CB19" s="5">
        <v>12.0402610556231</v>
      </c>
      <c r="CC19" s="4">
        <v>12.09473840942</v>
      </c>
      <c r="CD19" s="4">
        <v>12.091156584910101</v>
      </c>
      <c r="CE19" s="4">
        <v>12.111164837772</v>
      </c>
      <c r="CF19" s="4">
        <v>12.074417984595099</v>
      </c>
      <c r="CG19" s="4">
        <v>12.0839786160724</v>
      </c>
      <c r="CH19" s="4">
        <v>12.093050019883901</v>
      </c>
      <c r="CI19" s="4">
        <v>12.1202092211742</v>
      </c>
      <c r="CJ19" s="4">
        <v>12.1477556031465</v>
      </c>
      <c r="CK19" s="4">
        <v>22.599467951857701</v>
      </c>
      <c r="CL19" s="4">
        <v>198.16303445816899</v>
      </c>
      <c r="CM19" s="4">
        <v>24.384275948766199</v>
      </c>
      <c r="CN19" s="4">
        <v>43.013095304242398</v>
      </c>
      <c r="CO19" s="4">
        <v>30.573220299685801</v>
      </c>
      <c r="CP19" s="4">
        <v>35.190293123700698</v>
      </c>
      <c r="CQ19" s="4">
        <v>36.460885529177801</v>
      </c>
      <c r="CR19" s="4">
        <v>34.336663350430399</v>
      </c>
      <c r="CS19" s="4">
        <v>30.5593599764963</v>
      </c>
      <c r="CT19" s="4">
        <v>27.429120533830201</v>
      </c>
      <c r="CU19" s="4">
        <v>53.171621754909303</v>
      </c>
      <c r="CV19" s="4">
        <v>28.030202725793998</v>
      </c>
      <c r="CW19" s="4">
        <v>29.224345328784999</v>
      </c>
      <c r="CX19" s="4">
        <v>36.370599480815599</v>
      </c>
      <c r="CY19" s="4">
        <v>32.349981720807598</v>
      </c>
      <c r="CZ19" s="4">
        <v>32.3613851659114</v>
      </c>
      <c r="DA19" s="4">
        <v>39.055757549200599</v>
      </c>
      <c r="DB19" s="4">
        <v>44.473322528930403</v>
      </c>
      <c r="DC19" s="4">
        <v>29.559005735512301</v>
      </c>
      <c r="DD19" s="4">
        <v>41.2953375310057</v>
      </c>
      <c r="DE19" s="4">
        <v>31.836986916409799</v>
      </c>
      <c r="DF19" s="4">
        <v>44.637286892589003</v>
      </c>
      <c r="DG19" s="4">
        <v>27.915797441753199</v>
      </c>
      <c r="DH19" s="4">
        <v>17.703987935691298</v>
      </c>
      <c r="DI19" s="4">
        <v>30.870849836899499</v>
      </c>
      <c r="DJ19" s="4">
        <v>22.313560452286001</v>
      </c>
      <c r="DK19" s="4">
        <v>26.221921106856101</v>
      </c>
      <c r="DL19" s="4">
        <v>32.218384008472398</v>
      </c>
      <c r="DM19" s="4">
        <v>27.392605688528</v>
      </c>
      <c r="DN19" s="4">
        <v>16.744327215211801</v>
      </c>
      <c r="DO19" s="4">
        <v>28.573373840455702</v>
      </c>
      <c r="DP19" s="4">
        <v>30.746385576750299</v>
      </c>
      <c r="DQ19" s="4">
        <v>25.738405562285401</v>
      </c>
      <c r="DR19" s="4">
        <v>29.224345328784999</v>
      </c>
      <c r="DS19" s="4">
        <v>24.732825799249301</v>
      </c>
      <c r="DT19" s="4">
        <v>16.3216907739845</v>
      </c>
      <c r="DU19" s="4">
        <v>32.4083374962185</v>
      </c>
      <c r="DV19" s="4">
        <v>18.975699431295599</v>
      </c>
      <c r="DW19" s="4">
        <v>23.645824675773</v>
      </c>
      <c r="DX19" s="4">
        <v>21.322695818572601</v>
      </c>
      <c r="DY19" s="4">
        <v>16.804708746298001</v>
      </c>
      <c r="DZ19" s="4">
        <v>25.4325327542821</v>
      </c>
      <c r="EA19" s="4">
        <v>18.791612134350199</v>
      </c>
      <c r="EB19" s="4">
        <v>35.223251497455401</v>
      </c>
      <c r="EC19" s="4">
        <v>31.931733800597399</v>
      </c>
      <c r="ED19" s="4">
        <v>26.162030852342198</v>
      </c>
      <c r="EE19" s="4">
        <v>30.7917857656759</v>
      </c>
      <c r="EF19" s="4">
        <v>37.123927962217401</v>
      </c>
      <c r="EG19" s="4">
        <v>32.1822831568469</v>
      </c>
      <c r="EH19" s="4">
        <v>33.005370688300097</v>
      </c>
      <c r="EI19" s="4">
        <v>39.140213890106203</v>
      </c>
      <c r="EJ19" s="4">
        <v>52.412251219788203</v>
      </c>
      <c r="EK19" s="4">
        <v>34.0673544342445</v>
      </c>
      <c r="EL19" s="4">
        <v>31.636571268261999</v>
      </c>
      <c r="EM19" s="4">
        <v>30.246090203964499</v>
      </c>
      <c r="EN19" s="4">
        <v>46.595266974104803</v>
      </c>
      <c r="EO19" s="4">
        <v>35.387871287379902</v>
      </c>
      <c r="EP19" s="4">
        <v>33.131012679986</v>
      </c>
      <c r="EQ19" s="4">
        <v>34.383812585264103</v>
      </c>
      <c r="ER19" s="4">
        <v>35.040307569788197</v>
      </c>
      <c r="ES19" s="4">
        <v>33.770545909550599</v>
      </c>
      <c r="ET19" s="4">
        <v>35.252613200516997</v>
      </c>
      <c r="EU19" s="4">
        <v>30.065071212089901</v>
      </c>
      <c r="EV19" s="4">
        <v>37.952713853919498</v>
      </c>
      <c r="EW19" s="4">
        <v>41.858920227252398</v>
      </c>
      <c r="EX19" s="4">
        <v>30.250886109753001</v>
      </c>
      <c r="EY19" s="4">
        <v>16.282853879726002</v>
      </c>
      <c r="EZ19" s="9">
        <v>21.050779378782199</v>
      </c>
      <c r="FA19" s="9">
        <v>19.188755703513401</v>
      </c>
      <c r="FB19" s="9">
        <v>16.865279966186701</v>
      </c>
      <c r="FC19" s="9">
        <v>24.198421633964699</v>
      </c>
      <c r="FD19" s="9">
        <v>30.5001426896381</v>
      </c>
      <c r="FE19" s="9">
        <v>28.5572093899682</v>
      </c>
      <c r="FF19" s="9">
        <v>26.2676228212725</v>
      </c>
      <c r="FG19" s="9">
        <v>14.032594912589101</v>
      </c>
      <c r="FH19" s="9">
        <v>16.587112356872499</v>
      </c>
      <c r="FI19" s="9">
        <v>16.3996872828398</v>
      </c>
      <c r="FJ19" s="9">
        <v>17.727103992465601</v>
      </c>
      <c r="FK19" s="9">
        <v>18.579554580198899</v>
      </c>
      <c r="FL19" s="9">
        <v>29.6241084823479</v>
      </c>
      <c r="FM19" s="9">
        <v>16.158728857300702</v>
      </c>
      <c r="FN19" s="9">
        <v>24.176275083211301</v>
      </c>
      <c r="FO19" s="9">
        <v>53.599411208541902</v>
      </c>
      <c r="FP19" s="9">
        <v>18.228888359392101</v>
      </c>
      <c r="FQ19" s="9">
        <v>14.146112843538599</v>
      </c>
      <c r="FR19" s="9">
        <v>16.079012664914998</v>
      </c>
      <c r="FS19" s="9">
        <v>15.7526788278994</v>
      </c>
    </row>
    <row r="20" spans="1:175" ht="14.4" x14ac:dyDescent="0.3">
      <c r="A20" s="2">
        <v>24.289756123131099</v>
      </c>
      <c r="B20" s="2">
        <v>203.13954125172501</v>
      </c>
      <c r="C20" s="2">
        <v>23.771453118027001</v>
      </c>
      <c r="D20" s="2">
        <v>23.7943680458492</v>
      </c>
      <c r="E20" s="2">
        <v>23.094801739217999</v>
      </c>
      <c r="F20" s="2">
        <v>23.8151083207051</v>
      </c>
      <c r="G20" s="2">
        <v>24.051711806432401</v>
      </c>
      <c r="H20" s="2">
        <v>23.327868494877499</v>
      </c>
      <c r="I20" s="2">
        <v>23.390025392801999</v>
      </c>
      <c r="J20" s="2">
        <v>23.7789034425622</v>
      </c>
      <c r="K20" s="2">
        <v>24.013418588197901</v>
      </c>
      <c r="L20" s="2">
        <v>22.866659539995698</v>
      </c>
      <c r="M20" s="2">
        <v>23.2563815939276</v>
      </c>
      <c r="N20" s="2">
        <v>24.054463182939202</v>
      </c>
      <c r="O20" s="2">
        <v>23.369916366982899</v>
      </c>
      <c r="P20" s="2">
        <v>23.261902055118401</v>
      </c>
      <c r="Q20" s="2">
        <v>23.904357598586</v>
      </c>
      <c r="R20" s="2">
        <v>22.7777322978888</v>
      </c>
      <c r="S20" s="2">
        <v>22.565108214178402</v>
      </c>
      <c r="T20" s="2">
        <v>22.392494934995501</v>
      </c>
      <c r="U20" s="2">
        <v>22.5490852721904</v>
      </c>
      <c r="V20" s="2">
        <v>23.0879369311677</v>
      </c>
      <c r="W20" s="2">
        <v>23.067582896475798</v>
      </c>
      <c r="X20" s="2">
        <v>15.3040992094049</v>
      </c>
      <c r="Y20" s="2">
        <v>14.1992184821428</v>
      </c>
      <c r="Z20" s="2">
        <v>14.837829277377001</v>
      </c>
      <c r="AA20" s="2">
        <v>14.8692700690052</v>
      </c>
      <c r="AB20" s="2">
        <v>14.6734479479721</v>
      </c>
      <c r="AC20" s="2">
        <v>14.661220493381901</v>
      </c>
      <c r="AD20" s="2">
        <v>14.696057493272701</v>
      </c>
      <c r="AE20" s="2">
        <v>14.2822820839173</v>
      </c>
      <c r="AF20" s="2">
        <v>14.704206656444301</v>
      </c>
      <c r="AG20" s="2">
        <v>15.320109698129899</v>
      </c>
      <c r="AH20" s="2">
        <v>15.2246445569071</v>
      </c>
      <c r="AI20" s="2">
        <v>14.7163241223734</v>
      </c>
      <c r="AJ20" s="2">
        <v>14.2924941355373</v>
      </c>
      <c r="AK20" s="2">
        <v>14.1396132493783</v>
      </c>
      <c r="AL20" s="2">
        <v>14.7111478681847</v>
      </c>
      <c r="AM20" s="2">
        <v>14.3720934322285</v>
      </c>
      <c r="AN20" s="2">
        <v>15.0153860423504</v>
      </c>
      <c r="AO20" s="2">
        <v>13.8030505077966</v>
      </c>
      <c r="AP20" s="2">
        <v>13.7099282445845</v>
      </c>
      <c r="AQ20" s="2">
        <v>14.1297365642667</v>
      </c>
      <c r="AR20" s="2">
        <v>14.2836119727825</v>
      </c>
      <c r="AS20" s="2">
        <v>22.441873859249501</v>
      </c>
      <c r="AT20" s="2">
        <v>203.16857608722299</v>
      </c>
      <c r="AU20" s="2">
        <v>22.444846223145799</v>
      </c>
      <c r="AV20" s="2">
        <v>22.440011645944999</v>
      </c>
      <c r="AW20" s="2">
        <v>22.475350359874401</v>
      </c>
      <c r="AX20" s="2">
        <v>22.830522421164499</v>
      </c>
      <c r="AY20" s="2">
        <v>22.812321313387098</v>
      </c>
      <c r="AZ20" s="2">
        <v>22.857386589127302</v>
      </c>
      <c r="BA20" s="2">
        <v>23.084264705068801</v>
      </c>
      <c r="BB20" s="2">
        <v>23.054068504422599</v>
      </c>
      <c r="BC20" s="2">
        <v>23.1195992171839</v>
      </c>
      <c r="BD20" s="2">
        <v>23.174703901156601</v>
      </c>
      <c r="BE20" s="2">
        <v>23.1035404755388</v>
      </c>
      <c r="BF20" s="2">
        <v>22.9447026095194</v>
      </c>
      <c r="BG20" s="2">
        <v>22.847162881258999</v>
      </c>
      <c r="BH20" s="2">
        <v>22.827020663794698</v>
      </c>
      <c r="BI20" s="2">
        <v>22.324304822270101</v>
      </c>
      <c r="BJ20" s="2">
        <v>22.263040069818199</v>
      </c>
      <c r="BK20" s="2">
        <v>22.222501849806001</v>
      </c>
      <c r="BL20" s="2">
        <v>22.2558397379822</v>
      </c>
      <c r="BM20" s="2">
        <v>22.242208962525499</v>
      </c>
      <c r="BN20" s="2">
        <v>22.1481903310181</v>
      </c>
      <c r="BO20" s="3">
        <v>22.065430529523699</v>
      </c>
      <c r="BP20" s="2">
        <v>12.2713069843588</v>
      </c>
      <c r="BQ20" s="4">
        <v>12.3167591548129</v>
      </c>
      <c r="BR20" s="4">
        <v>12.3054841903034</v>
      </c>
      <c r="BS20" s="4">
        <v>12.325313768768</v>
      </c>
      <c r="BT20" s="4">
        <v>12.353817578606</v>
      </c>
      <c r="BU20" s="4">
        <v>12.321041423787801</v>
      </c>
      <c r="BV20" s="4">
        <v>12.3238390382012</v>
      </c>
      <c r="BW20" s="4">
        <v>12.3394799825624</v>
      </c>
      <c r="BX20" s="5">
        <v>12.254642147202199</v>
      </c>
      <c r="BY20" s="4">
        <v>12.265624123182199</v>
      </c>
      <c r="BZ20" s="4">
        <v>12.3586566223356</v>
      </c>
      <c r="CA20" s="4">
        <v>12.3246366950509</v>
      </c>
      <c r="CB20" s="4">
        <v>12.357589062684699</v>
      </c>
      <c r="CC20" s="4">
        <v>12.3979092155869</v>
      </c>
      <c r="CD20" s="4">
        <v>12.395872307747499</v>
      </c>
      <c r="CE20" s="4">
        <v>12.375263078313999</v>
      </c>
      <c r="CF20" s="4">
        <v>12.357611403757099</v>
      </c>
      <c r="CG20" s="4">
        <v>12.360017759374999</v>
      </c>
      <c r="CH20" s="4">
        <v>12.3742228409745</v>
      </c>
      <c r="CI20" s="4">
        <v>12.3629203403001</v>
      </c>
      <c r="CJ20" s="4">
        <v>12.384592506343401</v>
      </c>
      <c r="CK20" s="4">
        <v>22.749761854188002</v>
      </c>
      <c r="CL20" s="4">
        <v>198.919086386136</v>
      </c>
      <c r="CM20" s="4">
        <v>25.257686223699501</v>
      </c>
      <c r="CN20" s="4">
        <v>44.306239142481097</v>
      </c>
      <c r="CO20" s="4">
        <v>31.5902473690753</v>
      </c>
      <c r="CP20" s="4">
        <v>35.282728911880199</v>
      </c>
      <c r="CQ20" s="4">
        <v>38.054940366767298</v>
      </c>
      <c r="CR20" s="4">
        <v>34.7523586702548</v>
      </c>
      <c r="CS20" s="4">
        <v>30.870808332704399</v>
      </c>
      <c r="CT20" s="4">
        <v>27.626417811203702</v>
      </c>
      <c r="CU20" s="4">
        <v>52.498267751507001</v>
      </c>
      <c r="CV20" s="4">
        <v>28.079681274027301</v>
      </c>
      <c r="CW20" s="4">
        <v>28.4706510415979</v>
      </c>
      <c r="CX20" s="4">
        <v>35.593125748408198</v>
      </c>
      <c r="CY20" s="4">
        <v>32.9358331979479</v>
      </c>
      <c r="CZ20" s="4">
        <v>33.0441479966752</v>
      </c>
      <c r="DA20" s="4">
        <v>40.7892373148524</v>
      </c>
      <c r="DB20" s="4">
        <v>43.960293505166902</v>
      </c>
      <c r="DC20" s="4">
        <v>30.235641443634599</v>
      </c>
      <c r="DD20" s="4">
        <v>41.623465090164302</v>
      </c>
      <c r="DE20" s="4">
        <v>31.591345376396699</v>
      </c>
      <c r="DF20" s="4">
        <v>43.271719755954798</v>
      </c>
      <c r="DG20" s="4">
        <v>27.728956276881298</v>
      </c>
      <c r="DH20" s="4">
        <v>18.027201321996401</v>
      </c>
      <c r="DI20" s="4">
        <v>31.053941183400401</v>
      </c>
      <c r="DJ20" s="4">
        <v>25.2025568405193</v>
      </c>
      <c r="DK20" s="4">
        <v>28.017469988918201</v>
      </c>
      <c r="DL20" s="4">
        <v>32.206837729609397</v>
      </c>
      <c r="DM20" s="4">
        <v>27.9540192277071</v>
      </c>
      <c r="DN20" s="4">
        <v>16.971297468423298</v>
      </c>
      <c r="DO20" s="4">
        <v>29.019716818297201</v>
      </c>
      <c r="DP20" s="4">
        <v>29.192362129252899</v>
      </c>
      <c r="DQ20" s="4">
        <v>22.1300061941146</v>
      </c>
      <c r="DR20" s="4">
        <v>28.4706510415979</v>
      </c>
      <c r="DS20" s="4">
        <v>25.2846019519028</v>
      </c>
      <c r="DT20" s="4">
        <v>16.632120952564101</v>
      </c>
      <c r="DU20" s="4">
        <v>32.485334610501802</v>
      </c>
      <c r="DV20" s="4">
        <v>19.307668957343399</v>
      </c>
      <c r="DW20" s="4">
        <v>24.040415389997801</v>
      </c>
      <c r="DX20" s="4">
        <v>21.535335654889799</v>
      </c>
      <c r="DY20" s="4">
        <v>17.4091190079989</v>
      </c>
      <c r="DZ20" s="4">
        <v>25.630666274314599</v>
      </c>
      <c r="EA20" s="4">
        <v>19.277184316483599</v>
      </c>
      <c r="EB20" s="4">
        <v>34.731715518288198</v>
      </c>
      <c r="EC20" s="4">
        <v>32.383363013602001</v>
      </c>
      <c r="ED20" s="4">
        <v>26.664342802493699</v>
      </c>
      <c r="EE20" s="4">
        <v>32.597443288668202</v>
      </c>
      <c r="EF20" s="4">
        <v>37.505700288263803</v>
      </c>
      <c r="EG20" s="4">
        <v>34.373130656239702</v>
      </c>
      <c r="EH20" s="4">
        <v>36.953265277204999</v>
      </c>
      <c r="EI20" s="4">
        <v>42.667186736906999</v>
      </c>
      <c r="EJ20" s="4">
        <v>50.444899491905701</v>
      </c>
      <c r="EK20" s="4">
        <v>35.6826460490892</v>
      </c>
      <c r="EL20" s="4">
        <v>28.8219625760564</v>
      </c>
      <c r="EM20" s="4">
        <v>28.864071513066701</v>
      </c>
      <c r="EN20" s="4">
        <v>46.316935918897798</v>
      </c>
      <c r="EO20" s="4">
        <v>38.004672275967202</v>
      </c>
      <c r="EP20" s="4">
        <v>33.917863472655498</v>
      </c>
      <c r="EQ20" s="4">
        <v>36.137016634299002</v>
      </c>
      <c r="ER20" s="4">
        <v>34.401507135997903</v>
      </c>
      <c r="ES20" s="4">
        <v>27.231210926174199</v>
      </c>
      <c r="ET20" s="4">
        <v>36.409528906114403</v>
      </c>
      <c r="EU20" s="4">
        <v>28.9441802848295</v>
      </c>
      <c r="EV20" s="4">
        <v>37.951239041002403</v>
      </c>
      <c r="EW20" s="4">
        <v>41.2827052918067</v>
      </c>
      <c r="EX20" s="4">
        <v>31.190820571907999</v>
      </c>
      <c r="EY20" s="4">
        <v>18.7452854885052</v>
      </c>
      <c r="EZ20" s="9">
        <v>20.622361698673501</v>
      </c>
      <c r="FA20" s="9">
        <v>15.3838051102344</v>
      </c>
      <c r="FB20" s="9">
        <v>18.8504768363732</v>
      </c>
      <c r="FC20" s="9">
        <v>23.670443175154499</v>
      </c>
      <c r="FD20" s="9">
        <v>27.0301920453931</v>
      </c>
      <c r="FE20" s="9">
        <v>27.135359747453599</v>
      </c>
      <c r="FF20" s="9">
        <v>26.8132485288202</v>
      </c>
      <c r="FG20" s="9">
        <v>14.7003475030165</v>
      </c>
      <c r="FH20" s="9">
        <v>16.2723436079912</v>
      </c>
      <c r="FI20" s="9">
        <v>17.256362660655501</v>
      </c>
      <c r="FJ20" s="9">
        <v>18.303494404636599</v>
      </c>
      <c r="FK20" s="9">
        <v>19.6920320595273</v>
      </c>
      <c r="FL20" s="9">
        <v>32.1466999279492</v>
      </c>
      <c r="FM20" s="9">
        <v>15.1451460874455</v>
      </c>
      <c r="FN20" s="9">
        <v>24.269677285385001</v>
      </c>
      <c r="FO20" s="9">
        <v>54.905509389773798</v>
      </c>
      <c r="FP20" s="9">
        <v>17.598166584290201</v>
      </c>
      <c r="FQ20" s="9">
        <v>13.927801675686799</v>
      </c>
      <c r="FR20" s="9">
        <v>12.9048567549954</v>
      </c>
      <c r="FS20" s="9">
        <v>17.325519047197002</v>
      </c>
    </row>
    <row r="21" spans="1:175" ht="14.4" x14ac:dyDescent="0.3">
      <c r="A21" s="2">
        <v>24.531034621935898</v>
      </c>
      <c r="B21" s="2">
        <v>203.840003846792</v>
      </c>
      <c r="C21" s="2">
        <v>24.471811342867099</v>
      </c>
      <c r="D21" s="2">
        <v>24.287633075162798</v>
      </c>
      <c r="E21" s="2">
        <v>23.9790227465583</v>
      </c>
      <c r="F21" s="2">
        <v>24.1250484237707</v>
      </c>
      <c r="G21" s="2">
        <v>23.8600013820509</v>
      </c>
      <c r="H21" s="2">
        <v>24.298558838971299</v>
      </c>
      <c r="I21" s="2">
        <v>23.790564983198198</v>
      </c>
      <c r="J21" s="2">
        <v>23.971324082350598</v>
      </c>
      <c r="K21" s="2">
        <v>23.803648320325301</v>
      </c>
      <c r="L21" s="2">
        <v>23.759442764974299</v>
      </c>
      <c r="M21" s="2">
        <v>24.382952260981501</v>
      </c>
      <c r="N21" s="2">
        <v>23.964423836336799</v>
      </c>
      <c r="O21" s="2">
        <v>24.2641190796332</v>
      </c>
      <c r="P21" s="2">
        <v>24.0025971292891</v>
      </c>
      <c r="Q21" s="2">
        <v>23.338332310121899</v>
      </c>
      <c r="R21" s="2">
        <v>23.9000579077235</v>
      </c>
      <c r="S21" s="2">
        <v>23.570388592892801</v>
      </c>
      <c r="T21" s="2">
        <v>23.646575003575101</v>
      </c>
      <c r="U21" s="2">
        <v>23.511732186729098</v>
      </c>
      <c r="V21" s="2">
        <v>23.333400735540401</v>
      </c>
      <c r="W21" s="2">
        <v>23.780482549633199</v>
      </c>
      <c r="X21" s="2">
        <v>15.702482050803001</v>
      </c>
      <c r="Y21" s="2">
        <v>14.7897305418348</v>
      </c>
      <c r="Z21" s="2">
        <v>14.8783883680887</v>
      </c>
      <c r="AA21" s="2">
        <v>14.9759743764217</v>
      </c>
      <c r="AB21" s="2">
        <v>14.6441093502802</v>
      </c>
      <c r="AC21" s="2">
        <v>14.8468961106681</v>
      </c>
      <c r="AD21" s="2">
        <v>14.620324600136501</v>
      </c>
      <c r="AE21" s="2">
        <v>14.546806918346</v>
      </c>
      <c r="AF21" s="2">
        <v>14.380254469018499</v>
      </c>
      <c r="AG21" s="2">
        <v>14.750609745189101</v>
      </c>
      <c r="AH21" s="2">
        <v>15.0001261653545</v>
      </c>
      <c r="AI21" s="2">
        <v>15.046327846957199</v>
      </c>
      <c r="AJ21" s="2">
        <v>14.6337506922456</v>
      </c>
      <c r="AK21" s="2">
        <v>14.4289021286916</v>
      </c>
      <c r="AL21" s="2">
        <v>14.8243419404129</v>
      </c>
      <c r="AM21" s="2">
        <v>14.525039520990999</v>
      </c>
      <c r="AN21" s="2">
        <v>14.6298807324054</v>
      </c>
      <c r="AO21" s="2">
        <v>14.3814261253171</v>
      </c>
      <c r="AP21" s="2">
        <v>14.266414488761599</v>
      </c>
      <c r="AQ21" s="2">
        <v>14.588026673935399</v>
      </c>
      <c r="AR21" s="2">
        <v>14.598280838901101</v>
      </c>
      <c r="AS21" s="2">
        <v>22.689996783327899</v>
      </c>
      <c r="AT21" s="2">
        <v>203.716386947627</v>
      </c>
      <c r="AU21" s="2">
        <v>22.698644994759</v>
      </c>
      <c r="AV21" s="2">
        <v>22.692854459005499</v>
      </c>
      <c r="AW21" s="2">
        <v>22.7243941204766</v>
      </c>
      <c r="AX21" s="2">
        <v>23.0947187994506</v>
      </c>
      <c r="AY21" s="2">
        <v>23.036990837878101</v>
      </c>
      <c r="AZ21" s="2">
        <v>23.057800974399498</v>
      </c>
      <c r="BA21" s="2">
        <v>23.222317431015799</v>
      </c>
      <c r="BB21" s="2">
        <v>23.180046359037402</v>
      </c>
      <c r="BC21" s="2">
        <v>23.168225558786201</v>
      </c>
      <c r="BD21" s="2">
        <v>23.221530779278599</v>
      </c>
      <c r="BE21" s="2">
        <v>23.245784942098801</v>
      </c>
      <c r="BF21" s="2">
        <v>23.154072047099401</v>
      </c>
      <c r="BG21" s="2">
        <v>23.090224479872798</v>
      </c>
      <c r="BH21" s="2">
        <v>22.961952947895298</v>
      </c>
      <c r="BI21" s="2">
        <v>22.458976242755401</v>
      </c>
      <c r="BJ21" s="2">
        <v>22.428830182593099</v>
      </c>
      <c r="BK21" s="2">
        <v>22.433156411232101</v>
      </c>
      <c r="BL21" s="2">
        <v>22.454502263963601</v>
      </c>
      <c r="BM21" s="2">
        <v>22.402544257309899</v>
      </c>
      <c r="BN21" s="2">
        <v>22.390115342828899</v>
      </c>
      <c r="BO21" s="3">
        <v>22.312997262055902</v>
      </c>
      <c r="BP21" s="2">
        <v>12.653642320971599</v>
      </c>
      <c r="BQ21" s="4">
        <v>12.698699287561301</v>
      </c>
      <c r="BR21" s="4">
        <v>12.617495985724901</v>
      </c>
      <c r="BS21" s="4">
        <v>12.610510091698099</v>
      </c>
      <c r="BT21" s="4">
        <v>12.7059646580761</v>
      </c>
      <c r="BU21" s="4">
        <v>12.6407021626146</v>
      </c>
      <c r="BV21" s="4">
        <v>12.6351979257359</v>
      </c>
      <c r="BW21" s="4">
        <v>12.6336723389851</v>
      </c>
      <c r="BX21" s="5">
        <v>12.552947889129101</v>
      </c>
      <c r="BY21" s="4">
        <v>12.5588439203242</v>
      </c>
      <c r="BZ21" s="4">
        <v>12.702142611367901</v>
      </c>
      <c r="CA21" s="4">
        <v>12.6934740451624</v>
      </c>
      <c r="CB21" s="4">
        <v>12.661453926378501</v>
      </c>
      <c r="CC21" s="4">
        <v>12.7055164830625</v>
      </c>
      <c r="CD21" s="4">
        <v>12.757300128072099</v>
      </c>
      <c r="CE21" s="4">
        <v>12.7293192945423</v>
      </c>
      <c r="CF21" s="4">
        <v>12.776499078694201</v>
      </c>
      <c r="CG21" s="4">
        <v>12.769217650675699</v>
      </c>
      <c r="CH21" s="4">
        <v>12.773610167107799</v>
      </c>
      <c r="CI21" s="4">
        <v>12.7325614569399</v>
      </c>
      <c r="CJ21" s="4">
        <v>12.748437084910901</v>
      </c>
      <c r="CK21" s="4">
        <v>23.178647844669499</v>
      </c>
      <c r="CL21" s="4">
        <v>199.47842615326701</v>
      </c>
      <c r="CM21" s="4">
        <v>26.194073598653102</v>
      </c>
      <c r="CN21" s="4">
        <v>44.961343637295698</v>
      </c>
      <c r="CO21" s="4">
        <v>31.562564046454099</v>
      </c>
      <c r="CP21" s="4">
        <v>35.922007772570097</v>
      </c>
      <c r="CQ21" s="4">
        <v>39.754095710991201</v>
      </c>
      <c r="CR21" s="4">
        <v>35.897492362237898</v>
      </c>
      <c r="CS21" s="4">
        <v>31.8736665392471</v>
      </c>
      <c r="CT21" s="4">
        <v>28.0821358012908</v>
      </c>
      <c r="CU21" s="4">
        <v>53.693821883411999</v>
      </c>
      <c r="CV21" s="4">
        <v>28.518988243736299</v>
      </c>
      <c r="CW21" s="4">
        <v>29.565419944427401</v>
      </c>
      <c r="CX21" s="4">
        <v>36.4692185233408</v>
      </c>
      <c r="CY21" s="4">
        <v>31.312893473674201</v>
      </c>
      <c r="CZ21" s="4">
        <v>33.229640232521803</v>
      </c>
      <c r="DA21" s="4">
        <v>41.166668020508098</v>
      </c>
      <c r="DB21" s="4">
        <v>43.881043117933601</v>
      </c>
      <c r="DC21" s="4">
        <v>31.049737529492599</v>
      </c>
      <c r="DD21" s="4">
        <v>43.564681506158898</v>
      </c>
      <c r="DE21" s="4">
        <v>31.868592076935901</v>
      </c>
      <c r="DF21" s="4">
        <v>44.730844931999599</v>
      </c>
      <c r="DG21" s="4">
        <v>27.9838416785047</v>
      </c>
      <c r="DH21" s="4">
        <v>18.6470066296021</v>
      </c>
      <c r="DI21" s="4">
        <v>30.754374355164298</v>
      </c>
      <c r="DJ21" s="4">
        <v>26.663664149114599</v>
      </c>
      <c r="DK21" s="4">
        <v>26.649648257202099</v>
      </c>
      <c r="DL21" s="4">
        <v>32.643809980917403</v>
      </c>
      <c r="DM21" s="4">
        <v>23.153885550551699</v>
      </c>
      <c r="DN21" s="4">
        <v>17.280819327694001</v>
      </c>
      <c r="DO21" s="4">
        <v>29.0239503345075</v>
      </c>
      <c r="DP21" s="4">
        <v>28.6894933064914</v>
      </c>
      <c r="DQ21" s="4">
        <v>23.9960818964399</v>
      </c>
      <c r="DR21" s="4">
        <v>29.565419944427401</v>
      </c>
      <c r="DS21" s="4">
        <v>25.141708445923602</v>
      </c>
      <c r="DT21" s="4">
        <v>16.604760339604798</v>
      </c>
      <c r="DU21" s="4">
        <v>32.485765334858201</v>
      </c>
      <c r="DV21" s="4">
        <v>19.431860192645001</v>
      </c>
      <c r="DW21" s="4">
        <v>23.474544275896601</v>
      </c>
      <c r="DX21" s="4">
        <v>21.9996743787949</v>
      </c>
      <c r="DY21" s="4">
        <v>17.497694595729001</v>
      </c>
      <c r="DZ21" s="4">
        <v>25.497947847752702</v>
      </c>
      <c r="EA21" s="4">
        <v>18.974796571224701</v>
      </c>
      <c r="EB21" s="4">
        <v>34.400490597500799</v>
      </c>
      <c r="EC21" s="4">
        <v>34.356004758664199</v>
      </c>
      <c r="ED21" s="4">
        <v>26.9500998279998</v>
      </c>
      <c r="EE21" s="4">
        <v>33.411185877485998</v>
      </c>
      <c r="EF21" s="4">
        <v>38.458282314137698</v>
      </c>
      <c r="EG21" s="4">
        <v>35.109988531026403</v>
      </c>
      <c r="EH21" s="4">
        <v>36.298494454439201</v>
      </c>
      <c r="EI21" s="4">
        <v>43.231778101313402</v>
      </c>
      <c r="EJ21" s="4">
        <v>51.768048792107898</v>
      </c>
      <c r="EK21" s="4">
        <v>36.564670424901202</v>
      </c>
      <c r="EL21" s="4">
        <v>32.484827955660599</v>
      </c>
      <c r="EM21" s="4">
        <v>28.5466937468147</v>
      </c>
      <c r="EN21" s="4">
        <v>44.799199988625801</v>
      </c>
      <c r="EO21" s="4">
        <v>38.137140824872198</v>
      </c>
      <c r="EP21" s="4">
        <v>34.155010305824703</v>
      </c>
      <c r="EQ21" s="4">
        <v>36.868357799743698</v>
      </c>
      <c r="ER21" s="4">
        <v>38.869780999096903</v>
      </c>
      <c r="ES21" s="4">
        <v>33.4776822833689</v>
      </c>
      <c r="ET21" s="4">
        <v>33.363565321630098</v>
      </c>
      <c r="EU21" s="4">
        <v>28.560596421983298</v>
      </c>
      <c r="EV21" s="4">
        <v>40.466948388457098</v>
      </c>
      <c r="EW21" s="4">
        <v>44.577609079603199</v>
      </c>
      <c r="EX21" s="4">
        <v>33.053133038956503</v>
      </c>
      <c r="EY21" s="4">
        <v>24.294662176289101</v>
      </c>
      <c r="EZ21" s="9">
        <v>21.471733327888</v>
      </c>
      <c r="FA21" s="9">
        <v>16.4841667130971</v>
      </c>
      <c r="FB21" s="9">
        <v>18.6780019604867</v>
      </c>
      <c r="FC21" s="9">
        <v>23.6748337880218</v>
      </c>
      <c r="FD21" s="9">
        <v>27.780779998228699</v>
      </c>
      <c r="FE21" s="9">
        <v>28.994405154180299</v>
      </c>
      <c r="FF21" s="9">
        <v>25.548579925715501</v>
      </c>
      <c r="FG21" s="9">
        <v>16.0581168797824</v>
      </c>
      <c r="FH21" s="9">
        <v>17.085649450284301</v>
      </c>
      <c r="FI21" s="9">
        <v>16.4350805131009</v>
      </c>
      <c r="FJ21" s="9">
        <v>18.0057053300708</v>
      </c>
      <c r="FK21" s="9">
        <v>18.7269103575908</v>
      </c>
      <c r="FL21" s="9">
        <v>32.885121089350598</v>
      </c>
      <c r="FM21" s="9">
        <v>17.378769537238</v>
      </c>
      <c r="FN21" s="9">
        <v>28.431830851343101</v>
      </c>
      <c r="FO21" s="9">
        <v>52.858468958781401</v>
      </c>
      <c r="FP21" s="9">
        <v>17.820376565737</v>
      </c>
      <c r="FQ21" s="9">
        <v>15.7159458289246</v>
      </c>
      <c r="FR21" s="9">
        <v>12.923444778660899</v>
      </c>
      <c r="FS21" s="9">
        <v>16.7374889159126</v>
      </c>
    </row>
    <row r="22" spans="1:175" ht="14.4" x14ac:dyDescent="0.25">
      <c r="A22" s="2">
        <v>24.643101287433499</v>
      </c>
      <c r="B22" s="2">
        <v>204.25796357867799</v>
      </c>
      <c r="C22" s="2">
        <v>24.334513802024599</v>
      </c>
      <c r="D22" s="2">
        <v>24.140865338602499</v>
      </c>
      <c r="E22" s="2">
        <v>23.8442874712606</v>
      </c>
      <c r="F22" s="2">
        <v>24.317166936117399</v>
      </c>
      <c r="G22" s="2">
        <v>23.805777994518898</v>
      </c>
      <c r="H22" s="2">
        <v>24.1128055809559</v>
      </c>
      <c r="I22" s="2">
        <v>24.260104209343702</v>
      </c>
      <c r="J22" s="2">
        <v>24.736144984161101</v>
      </c>
      <c r="K22" s="2">
        <v>24.6341048382256</v>
      </c>
      <c r="L22" s="2">
        <v>24.654171769909102</v>
      </c>
      <c r="M22" s="2">
        <v>24.2961943516056</v>
      </c>
      <c r="N22" s="2">
        <v>23.530441832008201</v>
      </c>
      <c r="O22" s="2">
        <v>23.3532902449071</v>
      </c>
      <c r="P22" s="2">
        <v>23.7083646211101</v>
      </c>
      <c r="Q22" s="2">
        <v>24.347369489475401</v>
      </c>
      <c r="R22" s="2">
        <v>24.563448183584502</v>
      </c>
      <c r="S22" s="2">
        <v>24.3920558485115</v>
      </c>
      <c r="T22" s="2">
        <v>24.3427310806908</v>
      </c>
      <c r="U22" s="2">
        <v>24.089706366365998</v>
      </c>
      <c r="V22" s="2">
        <v>24.0383849524905</v>
      </c>
      <c r="W22" s="2">
        <v>23.552999751673301</v>
      </c>
      <c r="X22" s="2">
        <v>15.356189290707499</v>
      </c>
      <c r="Y22" s="2">
        <v>14.668323210520599</v>
      </c>
      <c r="Z22" s="2">
        <v>14.957494673031899</v>
      </c>
      <c r="AA22" s="2">
        <v>14.9626408073148</v>
      </c>
      <c r="AB22" s="2">
        <v>14.9001958749698</v>
      </c>
      <c r="AC22" s="2">
        <v>14.3513172983874</v>
      </c>
      <c r="AD22" s="2">
        <v>14.625320591840399</v>
      </c>
      <c r="AE22" s="2">
        <v>14.873601336365001</v>
      </c>
      <c r="AF22" s="2">
        <v>14.4839551374879</v>
      </c>
      <c r="AG22" s="2">
        <v>14.5366837695119</v>
      </c>
      <c r="AH22" s="2">
        <v>14.7686023512048</v>
      </c>
      <c r="AI22" s="2">
        <v>14.3703376589693</v>
      </c>
      <c r="AJ22" s="2">
        <v>14.740364129475299</v>
      </c>
      <c r="AK22" s="2">
        <v>13.6613165692401</v>
      </c>
      <c r="AL22" s="2">
        <v>14.196867981063299</v>
      </c>
      <c r="AM22" s="2">
        <v>14.0124154890184</v>
      </c>
      <c r="AN22" s="2">
        <v>14.663172702733</v>
      </c>
      <c r="AO22" s="2">
        <v>14.2943485233401</v>
      </c>
      <c r="AP22" s="2">
        <v>14.1569311189575</v>
      </c>
      <c r="AQ22" s="2">
        <v>14.048106346610099</v>
      </c>
      <c r="AR22" s="2">
        <v>14.050645708106201</v>
      </c>
      <c r="AS22" s="2">
        <v>22.957525751113199</v>
      </c>
      <c r="AT22" s="2">
        <v>204.219627248004</v>
      </c>
      <c r="AU22" s="2">
        <v>22.961641634736701</v>
      </c>
      <c r="AV22" s="2">
        <v>22.9631862025694</v>
      </c>
      <c r="AW22" s="2">
        <v>22.9976699683655</v>
      </c>
      <c r="AX22" s="2">
        <v>23.461389825488801</v>
      </c>
      <c r="AY22" s="2">
        <v>23.288875314563199</v>
      </c>
      <c r="AZ22" s="2">
        <v>23.3742903731006</v>
      </c>
      <c r="BA22" s="2">
        <v>23.474282765907098</v>
      </c>
      <c r="BB22" s="2">
        <v>23.420054542177201</v>
      </c>
      <c r="BC22" s="2">
        <v>23.409240439374301</v>
      </c>
      <c r="BD22" s="2">
        <v>23.4746203394788</v>
      </c>
      <c r="BE22" s="2">
        <v>23.399312992648198</v>
      </c>
      <c r="BF22" s="2">
        <v>23.400557982751899</v>
      </c>
      <c r="BG22" s="2">
        <v>23.334188679299199</v>
      </c>
      <c r="BH22" s="2">
        <v>23.258042364996999</v>
      </c>
      <c r="BI22" s="2">
        <v>22.727224995223398</v>
      </c>
      <c r="BJ22" s="2">
        <v>22.660311026971801</v>
      </c>
      <c r="BK22" s="2">
        <v>22.661565725408501</v>
      </c>
      <c r="BL22" s="2">
        <v>22.664463382793699</v>
      </c>
      <c r="BM22" s="2">
        <v>22.619705911867801</v>
      </c>
      <c r="BN22" s="2">
        <v>22.631124039736001</v>
      </c>
      <c r="BO22" s="3">
        <v>22.571214638029598</v>
      </c>
      <c r="BP22" s="2">
        <v>12.399100711951601</v>
      </c>
      <c r="BQ22" s="4">
        <v>12.446160146974499</v>
      </c>
      <c r="BR22" s="4">
        <v>12.4500921453779</v>
      </c>
      <c r="BS22" s="4">
        <v>12.487430383546</v>
      </c>
      <c r="BT22" s="4">
        <v>12.506975866727799</v>
      </c>
      <c r="BU22" s="4">
        <v>12.498624890631399</v>
      </c>
      <c r="BV22" s="4">
        <v>12.4990308638735</v>
      </c>
      <c r="BW22" s="4">
        <v>12.5047892748722</v>
      </c>
      <c r="BX22" s="4">
        <v>12.4145017275952</v>
      </c>
      <c r="BY22" s="4">
        <v>12.4275787384647</v>
      </c>
      <c r="BZ22" s="4">
        <v>12.505351479163201</v>
      </c>
      <c r="CA22" s="4">
        <v>12.5089208949042</v>
      </c>
      <c r="CB22" s="4">
        <v>12.500436610194001</v>
      </c>
      <c r="CC22" s="4">
        <v>12.522073749191801</v>
      </c>
      <c r="CD22" s="4">
        <v>12.4960534707023</v>
      </c>
      <c r="CE22" s="4">
        <v>12.5141607800609</v>
      </c>
      <c r="CF22" s="4">
        <v>12.4853447046531</v>
      </c>
      <c r="CG22" s="4">
        <v>12.476785475896699</v>
      </c>
      <c r="CH22" s="4">
        <v>12.4813287515151</v>
      </c>
      <c r="CI22" s="4">
        <v>12.460856318339999</v>
      </c>
      <c r="CJ22" s="4">
        <v>12.4881104681442</v>
      </c>
      <c r="CK22" s="4">
        <v>23.018501877005001</v>
      </c>
      <c r="CL22" s="4">
        <v>200.24829010257099</v>
      </c>
      <c r="CM22" s="4">
        <v>28.1064711754351</v>
      </c>
      <c r="CN22" s="4">
        <v>44.197703055807303</v>
      </c>
      <c r="CO22" s="4">
        <v>32.048465472448299</v>
      </c>
      <c r="CP22" s="4">
        <v>35.6212192811156</v>
      </c>
      <c r="CQ22" s="4">
        <v>40.040641097056401</v>
      </c>
      <c r="CR22" s="4">
        <v>36.359825407439097</v>
      </c>
      <c r="CS22" s="4">
        <v>30.912236679576498</v>
      </c>
      <c r="CT22" s="4">
        <v>26.882401590179501</v>
      </c>
      <c r="CU22" s="4">
        <v>52.715232917024302</v>
      </c>
      <c r="CV22" s="4">
        <v>29.1413995224807</v>
      </c>
      <c r="CW22" s="4">
        <v>31.2812001670233</v>
      </c>
      <c r="CX22" s="4">
        <v>35.287062601277199</v>
      </c>
      <c r="CY22" s="4">
        <v>29.8626364113926</v>
      </c>
      <c r="CZ22" s="4">
        <v>33.132306467642003</v>
      </c>
      <c r="DA22" s="4">
        <v>40.948354966378297</v>
      </c>
      <c r="DB22" s="4">
        <v>41.6906934256033</v>
      </c>
      <c r="DC22" s="4">
        <v>31.519242537976801</v>
      </c>
      <c r="DD22" s="4">
        <v>42.124971729826001</v>
      </c>
      <c r="DE22" s="4">
        <v>31.389772088756501</v>
      </c>
      <c r="DF22" s="4">
        <v>45.327858951407102</v>
      </c>
      <c r="DG22" s="4">
        <v>28.616521966281798</v>
      </c>
      <c r="DH22" s="4">
        <v>18.581249133595598</v>
      </c>
      <c r="DI22" s="4">
        <v>30.826219659835701</v>
      </c>
      <c r="DJ22" s="4">
        <v>26.804189921399601</v>
      </c>
      <c r="DK22" s="4">
        <v>33.390311434986799</v>
      </c>
      <c r="DL22" s="4">
        <v>31.8166447164555</v>
      </c>
      <c r="DM22" s="4">
        <v>23.6629687816326</v>
      </c>
      <c r="DN22" s="4">
        <v>18.005536715161899</v>
      </c>
      <c r="DO22" s="4">
        <v>28.818765613964601</v>
      </c>
      <c r="DP22" s="4">
        <v>28.434801695841902</v>
      </c>
      <c r="DQ22" s="4">
        <v>22.803744312189401</v>
      </c>
      <c r="DR22" s="4">
        <v>31.2812001670233</v>
      </c>
      <c r="DS22" s="4">
        <v>25.320930262064699</v>
      </c>
      <c r="DT22" s="4">
        <v>16.796066261335302</v>
      </c>
      <c r="DU22" s="4">
        <v>32.498951168358602</v>
      </c>
      <c r="DV22" s="4">
        <v>19.6750443095512</v>
      </c>
      <c r="DW22" s="4">
        <v>23.490772833317799</v>
      </c>
      <c r="DX22" s="4">
        <v>22.617849163621401</v>
      </c>
      <c r="DY22" s="4">
        <v>17.779401510039801</v>
      </c>
      <c r="DZ22" s="4">
        <v>24.981641571501299</v>
      </c>
      <c r="EA22" s="4">
        <v>19.322124966178801</v>
      </c>
      <c r="EB22" s="4">
        <v>34.783294414671403</v>
      </c>
      <c r="EC22" s="4">
        <v>34.281127680351503</v>
      </c>
      <c r="ED22" s="4">
        <v>29.197962372978498</v>
      </c>
      <c r="EE22" s="4">
        <v>33.804268989609398</v>
      </c>
      <c r="EF22" s="4">
        <v>38.093792854530697</v>
      </c>
      <c r="EG22" s="4">
        <v>35.012665802432899</v>
      </c>
      <c r="EH22" s="4">
        <v>37.586040975679403</v>
      </c>
      <c r="EI22" s="4">
        <v>41.7362157192903</v>
      </c>
      <c r="EJ22" s="4">
        <v>53.6134171707196</v>
      </c>
      <c r="EK22" s="4">
        <v>40.555996475739398</v>
      </c>
      <c r="EL22" s="4">
        <v>29.864156594829399</v>
      </c>
      <c r="EM22" s="4">
        <v>30.237375946003201</v>
      </c>
      <c r="EN22" s="4">
        <v>47.360686698752602</v>
      </c>
      <c r="EO22" s="4">
        <v>37.657285698835203</v>
      </c>
      <c r="EP22" s="4">
        <v>35.5502098834693</v>
      </c>
      <c r="EQ22" s="4">
        <v>39.305227903130003</v>
      </c>
      <c r="ER22" s="4">
        <v>41.181858519807498</v>
      </c>
      <c r="ES22" s="4">
        <v>33.638490595773597</v>
      </c>
      <c r="ET22" s="4">
        <v>35.754744053000998</v>
      </c>
      <c r="EU22" s="4">
        <v>30.163021468735799</v>
      </c>
      <c r="EV22" s="4">
        <v>41.536684127867197</v>
      </c>
      <c r="EW22" s="4">
        <v>46.0343369047824</v>
      </c>
      <c r="EX22" s="4">
        <v>30.819912207366901</v>
      </c>
      <c r="EY22" s="4">
        <v>22.539718930446501</v>
      </c>
      <c r="EZ22" s="9">
        <v>21.346068458081799</v>
      </c>
      <c r="FA22" s="9">
        <v>22.3203202881291</v>
      </c>
      <c r="FB22" s="9">
        <v>16.344052940579999</v>
      </c>
      <c r="FC22" s="9">
        <v>22.9626456810627</v>
      </c>
      <c r="FD22" s="9">
        <v>29.586839904577701</v>
      </c>
      <c r="FE22" s="9">
        <v>28.990222308809201</v>
      </c>
      <c r="FF22" s="9">
        <v>26.396294251774499</v>
      </c>
      <c r="FG22" s="9">
        <v>15.378159157887101</v>
      </c>
      <c r="FH22" s="9">
        <v>18.232275475807199</v>
      </c>
      <c r="FI22" s="9">
        <v>17.4803052545568</v>
      </c>
      <c r="FJ22" s="9">
        <v>17.144723142170498</v>
      </c>
      <c r="FK22" s="9">
        <v>19.2670522648054</v>
      </c>
      <c r="FL22" s="9">
        <v>33.903916546658003</v>
      </c>
      <c r="FM22" s="9">
        <v>17.5387688862236</v>
      </c>
      <c r="FN22" s="9">
        <v>26.506433007585201</v>
      </c>
      <c r="FO22" s="9">
        <v>53.751920481864602</v>
      </c>
      <c r="FP22" s="9">
        <v>22.133905911852899</v>
      </c>
      <c r="FQ22" s="9">
        <v>13.9042093380839</v>
      </c>
      <c r="FR22" s="9">
        <v>12.7536939100811</v>
      </c>
      <c r="FS22" s="9">
        <v>15.4092220955605</v>
      </c>
    </row>
    <row r="23" spans="1:175" ht="14.4" x14ac:dyDescent="0.3">
      <c r="A23" s="2">
        <v>1.4502846220730401</v>
      </c>
      <c r="B23" s="2">
        <v>1.3832987503191501</v>
      </c>
      <c r="C23" s="2">
        <v>1.44668250916385</v>
      </c>
      <c r="D23" s="2">
        <v>1.45895633551433</v>
      </c>
      <c r="E23" s="2">
        <v>1.43990204918681</v>
      </c>
      <c r="F23" s="2">
        <v>1.4202156997708899</v>
      </c>
      <c r="G23" s="2">
        <v>1.4282513775674699</v>
      </c>
      <c r="H23" s="2">
        <v>1.4443418003084301</v>
      </c>
      <c r="I23" s="2">
        <v>1.4154346351418601</v>
      </c>
      <c r="J23" s="2">
        <v>1.42174220375258</v>
      </c>
      <c r="K23" s="2">
        <v>1.4226672399740099</v>
      </c>
      <c r="L23" s="2">
        <v>1.43306498858528</v>
      </c>
      <c r="M23" s="2">
        <v>1.42904322256196</v>
      </c>
      <c r="N23" s="2">
        <v>1.45810211160985</v>
      </c>
      <c r="O23" s="2">
        <v>1.4713314126801</v>
      </c>
      <c r="P23" s="2">
        <v>1.4255154453868599</v>
      </c>
      <c r="Q23" s="2">
        <v>1.43225343924571</v>
      </c>
      <c r="R23" s="2">
        <v>1.4373953597595299</v>
      </c>
      <c r="S23" s="2">
        <v>1.4427981054705199</v>
      </c>
      <c r="T23" s="2">
        <v>1.4376266967798501</v>
      </c>
      <c r="U23" s="2">
        <v>1.4075456972917</v>
      </c>
      <c r="V23" s="2">
        <v>1.4179164802066999</v>
      </c>
      <c r="W23" s="2">
        <v>1.4318227235043399</v>
      </c>
      <c r="X23" s="2">
        <v>1.45520024491648</v>
      </c>
      <c r="Y23" s="2">
        <v>1.4878124536178501</v>
      </c>
      <c r="Z23" s="2">
        <v>1.46561111400232</v>
      </c>
      <c r="AA23" s="2">
        <v>1.4712545683562399</v>
      </c>
      <c r="AB23" s="2">
        <v>1.43897760512919</v>
      </c>
      <c r="AC23" s="2">
        <v>1.4318536391355099</v>
      </c>
      <c r="AD23" s="2">
        <v>1.43846995499943</v>
      </c>
      <c r="AE23" s="2">
        <v>1.4320409565817001</v>
      </c>
      <c r="AF23" s="2">
        <v>1.41402070970077</v>
      </c>
      <c r="AG23" s="2">
        <v>1.42088794691274</v>
      </c>
      <c r="AH23" s="2">
        <v>1.43686589028495</v>
      </c>
      <c r="AI23" s="2">
        <v>1.45277552841049</v>
      </c>
      <c r="AJ23" s="2">
        <v>1.4464005904072601</v>
      </c>
      <c r="AK23" s="2">
        <v>1.45683395300868</v>
      </c>
      <c r="AL23" s="2">
        <v>1.4390140662667299</v>
      </c>
      <c r="AM23" s="2">
        <v>1.43206195129457</v>
      </c>
      <c r="AN23" s="2">
        <v>1.4372810367928901</v>
      </c>
      <c r="AO23" s="2">
        <v>1.4515282823928599</v>
      </c>
      <c r="AP23" s="2">
        <v>1.4318029807079999</v>
      </c>
      <c r="AQ23" s="2">
        <v>1.4398029195488</v>
      </c>
      <c r="AR23" s="2">
        <v>1.4092830271485901</v>
      </c>
      <c r="AS23" s="2">
        <v>1.3852524130094801</v>
      </c>
      <c r="AT23" s="2">
        <v>1.37932046455011</v>
      </c>
      <c r="AU23" s="2">
        <v>1.3856192423406799</v>
      </c>
      <c r="AV23" s="2">
        <v>1.3856413930501199</v>
      </c>
      <c r="AW23" s="2">
        <v>1.3857276880338201</v>
      </c>
      <c r="AX23" s="2">
        <v>1.3853472240468301</v>
      </c>
      <c r="AY23" s="2">
        <v>1.3857635245358799</v>
      </c>
      <c r="AZ23" s="2">
        <v>1.38545352798527</v>
      </c>
      <c r="BA23" s="2">
        <v>1.3857221412921099</v>
      </c>
      <c r="BB23" s="2">
        <v>1.3854315629685701</v>
      </c>
      <c r="BC23" s="2">
        <v>1.3852724826768399</v>
      </c>
      <c r="BD23" s="2">
        <v>1.3854766451071201</v>
      </c>
      <c r="BE23" s="2">
        <v>1.3855931141322599</v>
      </c>
      <c r="BF23" s="2">
        <v>1.38483589149117</v>
      </c>
      <c r="BG23" s="2">
        <v>1.3846919427092701</v>
      </c>
      <c r="BH23" s="2">
        <v>1.3850786358390099</v>
      </c>
      <c r="BI23" s="2">
        <v>1.38454994850511</v>
      </c>
      <c r="BJ23" s="2">
        <v>1.38587953185464</v>
      </c>
      <c r="BK23" s="2">
        <v>1.3847618653281699</v>
      </c>
      <c r="BL23" s="2">
        <v>1.38549449048353</v>
      </c>
      <c r="BM23" s="2">
        <v>1.3856646265961601</v>
      </c>
      <c r="BN23" s="2">
        <v>1.3861038371347001</v>
      </c>
      <c r="BO23" s="2">
        <v>1.38497244810286</v>
      </c>
      <c r="BP23" s="2">
        <v>1.41075487199617</v>
      </c>
      <c r="BQ23" s="4">
        <v>1.4113295395791601</v>
      </c>
      <c r="BR23" s="4">
        <v>1.4104575731520601</v>
      </c>
      <c r="BS23" s="4">
        <v>1.41058422123053</v>
      </c>
      <c r="BT23" s="4">
        <v>1.40970644290793</v>
      </c>
      <c r="BU23" s="4">
        <v>1.4098277668902</v>
      </c>
      <c r="BV23" s="4">
        <v>1.40981962456599</v>
      </c>
      <c r="BW23" s="4">
        <v>1.4101429057511199</v>
      </c>
      <c r="BX23" s="4">
        <v>1.40964299086544</v>
      </c>
      <c r="BY23" s="4">
        <v>1.4097403785442699</v>
      </c>
      <c r="BZ23" s="4">
        <v>1.41043601484795</v>
      </c>
      <c r="CA23" s="4">
        <v>1.40989477027805</v>
      </c>
      <c r="CB23" s="4">
        <v>1.40919817065094</v>
      </c>
      <c r="CC23" s="4">
        <v>1.4096890975980101</v>
      </c>
      <c r="CD23" s="4">
        <v>1.41024394861729</v>
      </c>
      <c r="CE23" s="4">
        <v>1.41072300335502</v>
      </c>
      <c r="CF23" s="4">
        <v>1.4111240334380899</v>
      </c>
      <c r="CG23" s="4">
        <v>1.41084309034393</v>
      </c>
      <c r="CH23" s="4">
        <v>1.4107669270836201</v>
      </c>
      <c r="CI23" s="4">
        <v>1.41087438252782</v>
      </c>
      <c r="CJ23" s="4">
        <v>1.41034766311116</v>
      </c>
      <c r="CK23" s="4">
        <v>1.37733686995347</v>
      </c>
      <c r="CL23" s="4">
        <v>1.37843870325064</v>
      </c>
      <c r="CM23" s="4">
        <v>1.37948158620116</v>
      </c>
      <c r="CN23" s="4">
        <v>1.36433141769317</v>
      </c>
      <c r="CO23" s="4">
        <v>1.37149532169957</v>
      </c>
      <c r="CP23" s="4">
        <v>1.42092189446719</v>
      </c>
      <c r="CQ23" s="4">
        <v>1.4135900272017301</v>
      </c>
      <c r="CR23" s="4">
        <v>1.41793185819775</v>
      </c>
      <c r="CS23" s="4">
        <v>1.40938430362193</v>
      </c>
      <c r="CT23" s="4">
        <v>1.3732992571540401</v>
      </c>
      <c r="CU23" s="4">
        <v>1.4118841008966101</v>
      </c>
      <c r="CV23" s="4">
        <v>1.3631364634769401</v>
      </c>
      <c r="CW23" s="4">
        <v>1.4112110928195001</v>
      </c>
      <c r="CX23" s="4">
        <v>1.39932269249909</v>
      </c>
      <c r="CY23" s="4">
        <v>1.3815039777392999</v>
      </c>
      <c r="CZ23" s="4">
        <v>1.4007362520208</v>
      </c>
      <c r="DA23" s="4">
        <v>1.36521273852376</v>
      </c>
      <c r="DB23" s="4">
        <v>1.38667616344828</v>
      </c>
      <c r="DC23" s="4">
        <v>1.3754179033665399</v>
      </c>
      <c r="DD23" s="4">
        <v>1.3634177764508899</v>
      </c>
      <c r="DE23" s="4">
        <v>1.36857137490517</v>
      </c>
      <c r="DF23" s="5">
        <v>1.3589101502429</v>
      </c>
      <c r="DG23" s="4">
        <v>1.45782776877071</v>
      </c>
      <c r="DH23" s="4">
        <v>1.3996309673219101</v>
      </c>
      <c r="DI23" s="4">
        <v>1.4092289476592701</v>
      </c>
      <c r="DJ23" s="4">
        <v>1.4081141822907699</v>
      </c>
      <c r="DK23" s="5">
        <v>1.4119501820087601</v>
      </c>
      <c r="DL23" s="4">
        <v>1.39991328392346</v>
      </c>
      <c r="DM23" s="4">
        <v>1.4093140914115501</v>
      </c>
      <c r="DN23" s="4">
        <v>1.40470960470677</v>
      </c>
      <c r="DO23" s="4">
        <v>1.4072404377052401</v>
      </c>
      <c r="DP23" s="4">
        <v>1.39848547929489</v>
      </c>
      <c r="DQ23" s="4">
        <v>1.39813557030921</v>
      </c>
      <c r="DR23" s="4">
        <v>1.4112110928195001</v>
      </c>
      <c r="DS23" s="4">
        <v>1.40081843272658</v>
      </c>
      <c r="DT23" s="4">
        <v>1.4079917200997301</v>
      </c>
      <c r="DU23" s="4">
        <v>1.4245885304247099</v>
      </c>
      <c r="DV23" s="4">
        <v>1.3968286156784699</v>
      </c>
      <c r="DW23" s="4">
        <v>1.4131529512400101</v>
      </c>
      <c r="DX23" s="4">
        <v>1.40738584354576</v>
      </c>
      <c r="DY23" s="4">
        <v>1.41864005423687</v>
      </c>
      <c r="DZ23" s="4">
        <v>1.40923965690955</v>
      </c>
      <c r="EA23" s="4">
        <v>1.44478632121088</v>
      </c>
      <c r="EB23" s="4">
        <v>1.39834056029624</v>
      </c>
      <c r="EC23" s="4">
        <v>1.3778413239285201</v>
      </c>
      <c r="ED23" s="4">
        <v>1.39735494304395</v>
      </c>
      <c r="EE23" s="4">
        <v>1.3874739257312201</v>
      </c>
      <c r="EF23" s="4">
        <v>1.3875512081689301</v>
      </c>
      <c r="EG23" s="4">
        <v>1.37428572517197</v>
      </c>
      <c r="EH23" s="4">
        <v>1.3983417852789599</v>
      </c>
      <c r="EI23" s="4">
        <v>1.3700522729204301</v>
      </c>
      <c r="EJ23" s="4">
        <v>1.37757445521303</v>
      </c>
      <c r="EK23" s="4">
        <v>1.3903813596349699</v>
      </c>
      <c r="EL23" s="4">
        <v>1.3920595695214699</v>
      </c>
      <c r="EM23" s="4">
        <v>1.37144589696755</v>
      </c>
      <c r="EN23" s="4">
        <v>1.3822657165768499</v>
      </c>
      <c r="EO23" s="4">
        <v>1.35914065136163</v>
      </c>
      <c r="EP23" s="4">
        <v>1.37626615115899</v>
      </c>
      <c r="EQ23" s="4">
        <v>1.39262130154193</v>
      </c>
      <c r="ER23" s="4">
        <v>1.4061026182507199</v>
      </c>
      <c r="ES23" s="4">
        <v>1.3909147040491701</v>
      </c>
      <c r="ET23" s="4">
        <v>1.3810593985615101</v>
      </c>
      <c r="EU23" s="4">
        <v>1.3718192433074401</v>
      </c>
      <c r="EV23" s="4">
        <v>1.38967910759571</v>
      </c>
      <c r="EW23" s="4">
        <v>1.39125147482276</v>
      </c>
      <c r="EX23" s="4">
        <v>1.3778585314270999</v>
      </c>
      <c r="EY23" s="4">
        <v>1.4121178465830599</v>
      </c>
      <c r="EZ23" s="9">
        <v>1.40879948717371</v>
      </c>
      <c r="FA23" s="9">
        <v>1.39312906936555</v>
      </c>
      <c r="FB23" s="9">
        <v>1.3905677729363199</v>
      </c>
      <c r="FC23" s="9">
        <v>1.3994271712775199</v>
      </c>
      <c r="FD23" s="9">
        <v>1.39704459716145</v>
      </c>
      <c r="FE23" s="9">
        <v>1.38874095293958</v>
      </c>
      <c r="FF23" s="9">
        <v>1.3972388758213199</v>
      </c>
      <c r="FG23" s="9">
        <v>1.40518717380353</v>
      </c>
      <c r="FH23" s="9">
        <v>1.38853633587843</v>
      </c>
      <c r="FI23" s="9">
        <v>1.3866234633838099</v>
      </c>
      <c r="FJ23" s="9">
        <v>1.4032869044917999</v>
      </c>
      <c r="FK23" s="9">
        <v>1.40920541531166</v>
      </c>
      <c r="FL23" s="9">
        <v>1.4161090381788599</v>
      </c>
      <c r="FM23" s="9">
        <v>1.41165305747431</v>
      </c>
      <c r="FN23" s="9">
        <v>1.4055123071904401</v>
      </c>
      <c r="FO23" s="9">
        <v>1.4053634391926699</v>
      </c>
      <c r="FP23" s="9">
        <v>1.3874998306600099</v>
      </c>
      <c r="FQ23" s="9">
        <v>1.3909688018864601</v>
      </c>
      <c r="FR23" s="9">
        <v>1.3875048131535599</v>
      </c>
      <c r="FS23" s="9">
        <v>1.4081851876940501</v>
      </c>
    </row>
    <row r="24" spans="1:175" ht="14.4" x14ac:dyDescent="0.3">
      <c r="A24" s="2">
        <v>3.12600286518899</v>
      </c>
      <c r="B24" s="2">
        <v>2.9268366223233602</v>
      </c>
      <c r="C24" s="2">
        <v>3.1463546942801401</v>
      </c>
      <c r="D24" s="2">
        <v>3.10713849345469</v>
      </c>
      <c r="E24" s="2">
        <v>3.1010160169499401</v>
      </c>
      <c r="F24" s="2">
        <v>3.04856069373061</v>
      </c>
      <c r="G24" s="2">
        <v>3.0764684492176202</v>
      </c>
      <c r="H24" s="2">
        <v>3.0188194511215101</v>
      </c>
      <c r="I24" s="2">
        <v>3.1162676459738599</v>
      </c>
      <c r="J24" s="2">
        <v>3.1022656292080901</v>
      </c>
      <c r="K24" s="2">
        <v>3.1338570062421498</v>
      </c>
      <c r="L24" s="2">
        <v>3.0236464196238702</v>
      </c>
      <c r="M24" s="2">
        <v>3.1024313784000102</v>
      </c>
      <c r="N24" s="2">
        <v>3.0300546578174798</v>
      </c>
      <c r="O24" s="2">
        <v>2.9930223054440299</v>
      </c>
      <c r="P24" s="2">
        <v>2.9398387048293402</v>
      </c>
      <c r="Q24" s="2">
        <v>2.9473085011898901</v>
      </c>
      <c r="R24" s="2">
        <v>3.0535920404120702</v>
      </c>
      <c r="S24" s="2">
        <v>2.9749695350358598</v>
      </c>
      <c r="T24" s="2">
        <v>3.0634129284266298</v>
      </c>
      <c r="U24" s="2">
        <v>3.08517999269931</v>
      </c>
      <c r="V24" s="2">
        <v>3.0520344370764998</v>
      </c>
      <c r="W24" s="2">
        <v>3.0133198032790101</v>
      </c>
      <c r="X24" s="2">
        <v>3.0476086544005798</v>
      </c>
      <c r="Y24" s="2">
        <v>3.2764480561599898</v>
      </c>
      <c r="Z24" s="2">
        <v>3.2035836848629602</v>
      </c>
      <c r="AA24" s="2">
        <v>3.14788795190066</v>
      </c>
      <c r="AB24" s="2">
        <v>3.1064987363701002</v>
      </c>
      <c r="AC24" s="2">
        <v>3.0619942775794899</v>
      </c>
      <c r="AD24" s="2">
        <v>3.1787107430284101</v>
      </c>
      <c r="AE24" s="2">
        <v>3.09090022176288</v>
      </c>
      <c r="AF24" s="2">
        <v>3.1827024562459898</v>
      </c>
      <c r="AG24" s="2">
        <v>3.1391290505884601</v>
      </c>
      <c r="AH24" s="2">
        <v>3.18115148461635</v>
      </c>
      <c r="AI24" s="2">
        <v>3.0564258889517602</v>
      </c>
      <c r="AJ24" s="2">
        <v>3.1441786001791101</v>
      </c>
      <c r="AK24" s="2">
        <v>2.9361865822896198</v>
      </c>
      <c r="AL24" s="2">
        <v>3.0747915431612101</v>
      </c>
      <c r="AM24" s="2">
        <v>3.0557290698072799</v>
      </c>
      <c r="AN24" s="2">
        <v>3.0249822350403099</v>
      </c>
      <c r="AO24" s="2">
        <v>3.0669108951198298</v>
      </c>
      <c r="AP24" s="2">
        <v>2.9902199894180499</v>
      </c>
      <c r="AQ24" s="2">
        <v>3.0407777470729802</v>
      </c>
      <c r="AR24" s="2">
        <v>2.9749668392095798</v>
      </c>
      <c r="AS24" s="2">
        <v>2.9494027002715799</v>
      </c>
      <c r="AT24" s="2">
        <v>2.91867550808383</v>
      </c>
      <c r="AU24" s="2">
        <v>2.9486188690901098</v>
      </c>
      <c r="AV24" s="2">
        <v>2.9483205408989801</v>
      </c>
      <c r="AW24" s="2">
        <v>2.9480670417990198</v>
      </c>
      <c r="AX24" s="2">
        <v>2.9469317667118999</v>
      </c>
      <c r="AY24" s="2">
        <v>2.9451326638398601</v>
      </c>
      <c r="AZ24" s="2">
        <v>2.94521654637607</v>
      </c>
      <c r="BA24" s="2">
        <v>2.9421656694612301</v>
      </c>
      <c r="BB24" s="2">
        <v>2.9444450541243601</v>
      </c>
      <c r="BC24" s="2">
        <v>2.9444817897739402</v>
      </c>
      <c r="BD24" s="2">
        <v>2.9400763114810098</v>
      </c>
      <c r="BE24" s="2">
        <v>2.9391074755562201</v>
      </c>
      <c r="BF24" s="2">
        <v>2.93956969520212</v>
      </c>
      <c r="BG24" s="2">
        <v>2.94118750377771</v>
      </c>
      <c r="BH24" s="2">
        <v>2.93955033983418</v>
      </c>
      <c r="BI24" s="2">
        <v>2.93962203453103</v>
      </c>
      <c r="BJ24" s="2">
        <v>2.9382463289912599</v>
      </c>
      <c r="BK24" s="2">
        <v>2.9360055545001198</v>
      </c>
      <c r="BL24" s="2">
        <v>2.9366102461936499</v>
      </c>
      <c r="BM24" s="2">
        <v>2.93593990328612</v>
      </c>
      <c r="BN24" s="2">
        <v>2.9352718100824302</v>
      </c>
      <c r="BO24" s="2">
        <v>2.93654986183649</v>
      </c>
      <c r="BP24" s="2">
        <v>3.02888984537914</v>
      </c>
      <c r="BQ24" s="4">
        <v>3.03024904709567</v>
      </c>
      <c r="BR24" s="4">
        <v>3.0284550242574202</v>
      </c>
      <c r="BS24" s="4">
        <v>3.0290432882921099</v>
      </c>
      <c r="BT24" s="4">
        <v>3.0261245685028402</v>
      </c>
      <c r="BU24" s="4">
        <v>3.0263262242101101</v>
      </c>
      <c r="BV24" s="4">
        <v>3.0266359785149599</v>
      </c>
      <c r="BW24" s="4">
        <v>3.0273110077408898</v>
      </c>
      <c r="BX24" s="4">
        <v>3.0257044368748498</v>
      </c>
      <c r="BY24" s="4">
        <v>3.02351468403891</v>
      </c>
      <c r="BZ24" s="4">
        <v>3.0260835977170002</v>
      </c>
      <c r="CA24" s="4">
        <v>3.0273420026677198</v>
      </c>
      <c r="CB24" s="4">
        <v>3.0264341102908099</v>
      </c>
      <c r="CC24" s="4">
        <v>3.0263437245558098</v>
      </c>
      <c r="CD24" s="4">
        <v>3.0287409674906698</v>
      </c>
      <c r="CE24" s="4">
        <v>3.0282567115619599</v>
      </c>
      <c r="CF24" s="4">
        <v>3.0288589116096101</v>
      </c>
      <c r="CG24" s="4">
        <v>3.0293648424134099</v>
      </c>
      <c r="CH24" s="4">
        <v>3.02877841169864</v>
      </c>
      <c r="CI24" s="4">
        <v>3.0299214466794</v>
      </c>
      <c r="CJ24" s="4">
        <v>3.0288458867378298</v>
      </c>
      <c r="CK24" s="4">
        <v>2.9417444322629702</v>
      </c>
      <c r="CL24" s="4">
        <v>2.9334520935449002</v>
      </c>
      <c r="CM24" s="4">
        <v>2.9563908468093798</v>
      </c>
      <c r="CN24" s="4">
        <v>2.9308123730201299</v>
      </c>
      <c r="CO24" s="4">
        <v>2.96197834607882</v>
      </c>
      <c r="CP24" s="4">
        <v>2.83840723192613</v>
      </c>
      <c r="CQ24" s="4">
        <v>2.8322639878098199</v>
      </c>
      <c r="CR24" s="4">
        <v>2.8906461445539402</v>
      </c>
      <c r="CS24" s="4">
        <v>3.0484123612829799</v>
      </c>
      <c r="CT24" s="4">
        <v>3.1147338375180298</v>
      </c>
      <c r="CU24" s="4">
        <v>2.8302665657561898</v>
      </c>
      <c r="CV24" s="4">
        <v>2.9879077699935399</v>
      </c>
      <c r="CW24" s="4">
        <v>2.9216468583150101</v>
      </c>
      <c r="CX24" s="4">
        <v>3.1050299607885701</v>
      </c>
      <c r="CY24" s="4">
        <v>2.90034544121177</v>
      </c>
      <c r="CZ24" s="4">
        <v>3.1029275664610001</v>
      </c>
      <c r="DA24" s="4">
        <v>2.8868942181825501</v>
      </c>
      <c r="DB24" s="5">
        <v>2.8250024433192502</v>
      </c>
      <c r="DC24" s="4">
        <v>2.9135163222540799</v>
      </c>
      <c r="DD24" s="4">
        <v>2.8433163160191999</v>
      </c>
      <c r="DE24" s="4">
        <v>2.9219180593454701</v>
      </c>
      <c r="DF24" s="4">
        <v>2.94837563092244</v>
      </c>
      <c r="DG24" s="4">
        <v>3.2147717622421501</v>
      </c>
      <c r="DH24" s="4">
        <v>3.0418175294009502</v>
      </c>
      <c r="DI24" s="4">
        <v>3.0338302840946598</v>
      </c>
      <c r="DJ24" s="4">
        <v>3.0506447451957999</v>
      </c>
      <c r="DK24" s="4">
        <v>3.0018660687826699</v>
      </c>
      <c r="DL24" s="4">
        <v>3.0256800370636099</v>
      </c>
      <c r="DM24" s="4">
        <v>3.0753549899867201</v>
      </c>
      <c r="DN24" s="4">
        <v>2.98904420235823</v>
      </c>
      <c r="DO24" s="4">
        <v>3.0296355970183502</v>
      </c>
      <c r="DP24" s="4">
        <v>2.9814660950004201</v>
      </c>
      <c r="DQ24" s="4">
        <v>3.0103329556310201</v>
      </c>
      <c r="DR24" s="4">
        <v>2.9216468583150101</v>
      </c>
      <c r="DS24" s="4">
        <v>3.0239442141737798</v>
      </c>
      <c r="DT24" s="4">
        <v>3.04817049303883</v>
      </c>
      <c r="DU24" s="4">
        <v>3.04955359213074</v>
      </c>
      <c r="DV24" s="4">
        <v>2.9974879834611499</v>
      </c>
      <c r="DW24" s="4">
        <v>3.0462598128029401</v>
      </c>
      <c r="DX24" s="4">
        <v>3.0453210381486402</v>
      </c>
      <c r="DY24" s="4">
        <v>3.0565204147174101</v>
      </c>
      <c r="DZ24" s="4">
        <v>3.0329868247301701</v>
      </c>
      <c r="EA24" s="4">
        <v>3.0338791118025301</v>
      </c>
      <c r="EB24" s="4">
        <v>2.9955317283862901</v>
      </c>
      <c r="EC24" s="4">
        <v>2.9079934912032899</v>
      </c>
      <c r="ED24" s="4">
        <v>2.9301478275503499</v>
      </c>
      <c r="EE24" s="4">
        <v>2.8967427178119101</v>
      </c>
      <c r="EF24" s="4">
        <v>2.9253984009269098</v>
      </c>
      <c r="EG24" s="4">
        <v>2.8751066782646499</v>
      </c>
      <c r="EH24" s="4">
        <v>2.8681815240252901</v>
      </c>
      <c r="EI24" s="4">
        <v>2.9422385821017998</v>
      </c>
      <c r="EJ24" s="4">
        <v>2.9997416348709902</v>
      </c>
      <c r="EK24" s="4">
        <v>2.8844758054266499</v>
      </c>
      <c r="EL24" s="4">
        <v>2.9837445770494102</v>
      </c>
      <c r="EM24" s="4">
        <v>2.9059260436247301</v>
      </c>
      <c r="EN24" s="4">
        <v>2.97030599846022</v>
      </c>
      <c r="EO24" s="4">
        <v>2.8932084678921499</v>
      </c>
      <c r="EP24" s="4">
        <v>2.9567261484757998</v>
      </c>
      <c r="EQ24" s="4">
        <v>3.0380951664092102</v>
      </c>
      <c r="ER24" s="4">
        <v>3.0024448078588799</v>
      </c>
      <c r="ES24" s="4">
        <v>3.0387235577815201</v>
      </c>
      <c r="ET24" s="4">
        <v>2.9703895167826402</v>
      </c>
      <c r="EU24" s="4">
        <v>2.95128851883476</v>
      </c>
      <c r="EV24" s="4">
        <v>2.95017708713134</v>
      </c>
      <c r="EW24" s="4">
        <v>2.9670951455310202</v>
      </c>
      <c r="EX24" s="4">
        <v>2.8491562498638201</v>
      </c>
      <c r="EY24" s="4">
        <v>3.0559581918361798</v>
      </c>
      <c r="EZ24" s="9">
        <v>3.0058906675575998</v>
      </c>
      <c r="FA24" s="9">
        <v>2.9862863681405099</v>
      </c>
      <c r="FB24" s="9">
        <v>3.0149693295048299</v>
      </c>
      <c r="FC24" s="9">
        <v>3.01509859256588</v>
      </c>
      <c r="FD24" s="9">
        <v>3.01589871440336</v>
      </c>
      <c r="FE24" s="9">
        <v>3.0309191549614698</v>
      </c>
      <c r="FF24" s="9">
        <v>3.0183468242648699</v>
      </c>
      <c r="FG24" s="9">
        <v>3.03341369776158</v>
      </c>
      <c r="FH24" s="9">
        <v>3.0628752241559001</v>
      </c>
      <c r="FI24" s="9">
        <v>3.1111070009278299</v>
      </c>
      <c r="FJ24" s="9">
        <v>3.0648733695131498</v>
      </c>
      <c r="FK24" s="9">
        <v>3.0854563386520399</v>
      </c>
      <c r="FL24" s="9">
        <v>3.08092923454541</v>
      </c>
      <c r="FM24" s="9">
        <v>3.07725265140862</v>
      </c>
      <c r="FN24" s="9">
        <v>3.0737999868436199</v>
      </c>
      <c r="FO24" s="9">
        <v>3.1279112694590401</v>
      </c>
      <c r="FP24" s="9">
        <v>3.1495020018394801</v>
      </c>
      <c r="FQ24" s="9">
        <v>3.1285539262409499</v>
      </c>
      <c r="FR24" s="9">
        <v>3.1280324567782598</v>
      </c>
      <c r="FS24" s="9">
        <v>3.12044434361193</v>
      </c>
    </row>
    <row r="25" spans="1:175" ht="14.4" x14ac:dyDescent="0.3">
      <c r="A25" s="2">
        <v>4.5851990067750803</v>
      </c>
      <c r="B25" s="2">
        <v>4.2923607740811098</v>
      </c>
      <c r="C25" s="2">
        <v>4.5755000935364496</v>
      </c>
      <c r="D25" s="2">
        <v>4.6038538352969898</v>
      </c>
      <c r="E25" s="2">
        <v>4.6206725420247201</v>
      </c>
      <c r="F25" s="2">
        <v>4.4487623872615503</v>
      </c>
      <c r="G25" s="2">
        <v>4.5277774463179501</v>
      </c>
      <c r="H25" s="2">
        <v>4.48172865403712</v>
      </c>
      <c r="I25" s="2">
        <v>4.3299329099584503</v>
      </c>
      <c r="J25" s="2">
        <v>4.4925659126864499</v>
      </c>
      <c r="K25" s="2">
        <v>4.5080165278133704</v>
      </c>
      <c r="L25" s="2">
        <v>4.4283106849818896</v>
      </c>
      <c r="M25" s="2">
        <v>4.5509072328272797</v>
      </c>
      <c r="N25" s="2">
        <v>4.4316026725679096</v>
      </c>
      <c r="O25" s="2">
        <v>4.5789294928149697</v>
      </c>
      <c r="P25" s="2">
        <v>4.5096269071965702</v>
      </c>
      <c r="Q25" s="2">
        <v>4.5381543946852396</v>
      </c>
      <c r="R25" s="2">
        <v>4.4958345984669101</v>
      </c>
      <c r="S25" s="2">
        <v>4.5054486802989802</v>
      </c>
      <c r="T25" s="2">
        <v>4.5463934417325502</v>
      </c>
      <c r="U25" s="2">
        <v>4.55563544006821</v>
      </c>
      <c r="V25" s="2">
        <v>4.5453070457418798</v>
      </c>
      <c r="W25" s="2">
        <v>4.3714378652505097</v>
      </c>
      <c r="X25" s="2">
        <v>4.62954223944649</v>
      </c>
      <c r="Y25" s="2">
        <v>4.8626509113286298</v>
      </c>
      <c r="Z25" s="2">
        <v>4.5561592063078198</v>
      </c>
      <c r="AA25" s="2">
        <v>4.5980723787485802</v>
      </c>
      <c r="AB25" s="2">
        <v>4.6347518193530597</v>
      </c>
      <c r="AC25" s="2">
        <v>4.5170169379834499</v>
      </c>
      <c r="AD25" s="2">
        <v>4.53830124409623</v>
      </c>
      <c r="AE25" s="2">
        <v>4.6509483123038899</v>
      </c>
      <c r="AF25" s="2">
        <v>4.6197282641285096</v>
      </c>
      <c r="AG25" s="2">
        <v>4.7111923934690196</v>
      </c>
      <c r="AH25" s="2">
        <v>4.6262395188763898</v>
      </c>
      <c r="AI25" s="2">
        <v>4.5713359453653597</v>
      </c>
      <c r="AJ25" s="2">
        <v>4.6229983286243304</v>
      </c>
      <c r="AK25" s="2">
        <v>4.5349191381138603</v>
      </c>
      <c r="AL25" s="2">
        <v>4.6069536395844901</v>
      </c>
      <c r="AM25" s="2">
        <v>4.6473843344945402</v>
      </c>
      <c r="AN25" s="2">
        <v>4.54012710053318</v>
      </c>
      <c r="AO25" s="2">
        <v>4.6326091729725398</v>
      </c>
      <c r="AP25" s="2">
        <v>4.6544923557973696</v>
      </c>
      <c r="AQ25" s="2">
        <v>4.6407252752707304</v>
      </c>
      <c r="AR25" s="2">
        <v>4.5863554558958004</v>
      </c>
      <c r="AS25" s="2">
        <v>4.3375010465801003</v>
      </c>
      <c r="AT25" s="2">
        <v>4.2809369778097999</v>
      </c>
      <c r="AU25" s="2">
        <v>4.33698190205331</v>
      </c>
      <c r="AV25" s="2">
        <v>4.3364411927405904</v>
      </c>
      <c r="AW25" s="2">
        <v>4.3358663283374002</v>
      </c>
      <c r="AX25" s="2">
        <v>4.3316312623828797</v>
      </c>
      <c r="AY25" s="2">
        <v>4.3309290090271499</v>
      </c>
      <c r="AZ25" s="2">
        <v>4.3281602493707103</v>
      </c>
      <c r="BA25" s="2">
        <v>4.3226696980256998</v>
      </c>
      <c r="BB25" s="2">
        <v>4.3253652633123396</v>
      </c>
      <c r="BC25" s="2">
        <v>4.3283523836248596</v>
      </c>
      <c r="BD25" s="2">
        <v>4.3233210500621801</v>
      </c>
      <c r="BE25" s="2">
        <v>4.3216937600207102</v>
      </c>
      <c r="BF25" s="2">
        <v>4.3303505962184801</v>
      </c>
      <c r="BG25" s="2">
        <v>4.3284142719096002</v>
      </c>
      <c r="BH25" s="2">
        <v>4.3231138366037696</v>
      </c>
      <c r="BI25" s="2">
        <v>4.3279416728184703</v>
      </c>
      <c r="BJ25" s="2">
        <v>4.3254589802327397</v>
      </c>
      <c r="BK25" s="2">
        <v>4.3227483676525802</v>
      </c>
      <c r="BL25" s="2">
        <v>4.3227350908645299</v>
      </c>
      <c r="BM25" s="2">
        <v>4.3223852254654798</v>
      </c>
      <c r="BN25" s="2">
        <v>4.32282031809335</v>
      </c>
      <c r="BO25" s="2">
        <v>4.3254370612432602</v>
      </c>
      <c r="BP25" s="2">
        <v>4.5014233733269702</v>
      </c>
      <c r="BQ25" s="4">
        <v>4.5033396173610001</v>
      </c>
      <c r="BR25" s="4">
        <v>4.5004977125172996</v>
      </c>
      <c r="BS25" s="4">
        <v>4.5004694013204798</v>
      </c>
      <c r="BT25" s="4">
        <v>4.4968493370476601</v>
      </c>
      <c r="BU25" s="4">
        <v>4.4979876680053499</v>
      </c>
      <c r="BV25" s="4">
        <v>4.4985907273545402</v>
      </c>
      <c r="BW25" s="4">
        <v>4.49980287771041</v>
      </c>
      <c r="BX25" s="4">
        <v>4.4971178576501298</v>
      </c>
      <c r="BY25" s="4">
        <v>4.4930806825479799</v>
      </c>
      <c r="BZ25" s="4">
        <v>4.4978157028004802</v>
      </c>
      <c r="CA25" s="4">
        <v>4.4992517079124799</v>
      </c>
      <c r="CB25" s="4">
        <v>4.4993332606745398</v>
      </c>
      <c r="CC25" s="4">
        <v>4.4985531147476001</v>
      </c>
      <c r="CD25" s="4">
        <v>4.4997895365526297</v>
      </c>
      <c r="CE25" s="4">
        <v>4.5005285499281902</v>
      </c>
      <c r="CF25" s="4">
        <v>4.5005732515749797</v>
      </c>
      <c r="CG25" s="4">
        <v>4.4992291483516098</v>
      </c>
      <c r="CH25" s="4">
        <v>4.4983573877399499</v>
      </c>
      <c r="CI25" s="4">
        <v>4.5017414454554601</v>
      </c>
      <c r="CJ25" s="4">
        <v>4.5003719756020404</v>
      </c>
      <c r="CK25" s="4">
        <v>4.3367760321609099</v>
      </c>
      <c r="CL25" s="4">
        <v>4.30170896132294</v>
      </c>
      <c r="CM25" s="4">
        <v>4.4138366812707597</v>
      </c>
      <c r="CN25" s="4">
        <v>4.7251050839808304</v>
      </c>
      <c r="CO25" s="4">
        <v>4.8296787707565398</v>
      </c>
      <c r="CP25" s="4">
        <v>4.3837112734014196</v>
      </c>
      <c r="CQ25" s="4">
        <v>4.3263832604903403</v>
      </c>
      <c r="CR25" s="4">
        <v>4.3547684092133796</v>
      </c>
      <c r="CS25" s="4">
        <v>4.1826592539802201</v>
      </c>
      <c r="CT25" s="4">
        <v>4.2322920390782102</v>
      </c>
      <c r="CU25" s="4">
        <v>4.1459228227004097</v>
      </c>
      <c r="CV25" s="4">
        <v>4.5358146116822997</v>
      </c>
      <c r="CW25" s="4">
        <v>4.2239908172672802</v>
      </c>
      <c r="CX25" s="4">
        <v>4.8976127284369504</v>
      </c>
      <c r="CY25" s="5">
        <v>4.1259704133893198</v>
      </c>
      <c r="CZ25" s="4">
        <v>4.8198303417841704</v>
      </c>
      <c r="DA25" s="4">
        <v>4.3786158769147701</v>
      </c>
      <c r="DB25" s="4">
        <v>4.3288395587386299</v>
      </c>
      <c r="DC25" s="4">
        <v>4.4350638592973697</v>
      </c>
      <c r="DD25" s="4">
        <v>4.3439526748875004</v>
      </c>
      <c r="DE25" s="4">
        <v>4.4869310128579603</v>
      </c>
      <c r="DF25" s="4">
        <v>4.9178595469553796</v>
      </c>
      <c r="DG25" s="4">
        <v>4.7433603009744401</v>
      </c>
      <c r="DH25" s="4">
        <v>4.5796546278396102</v>
      </c>
      <c r="DI25" s="4">
        <v>4.5668652674876702</v>
      </c>
      <c r="DJ25" s="4">
        <v>4.6423407029818797</v>
      </c>
      <c r="DK25" s="4">
        <v>4.5322394237419203</v>
      </c>
      <c r="DL25" s="4">
        <v>4.51978056713686</v>
      </c>
      <c r="DM25" s="4">
        <v>4.5987384038391204</v>
      </c>
      <c r="DN25" s="4">
        <v>4.4480610641382503</v>
      </c>
      <c r="DO25" s="4">
        <v>4.55829891903013</v>
      </c>
      <c r="DP25" s="4">
        <v>4.4983572260547398</v>
      </c>
      <c r="DQ25" s="4">
        <v>4.4907411840067502</v>
      </c>
      <c r="DR25" s="4">
        <v>4.2239908172672802</v>
      </c>
      <c r="DS25" s="4">
        <v>4.5306525413555896</v>
      </c>
      <c r="DT25" s="4">
        <v>4.5603026748681197</v>
      </c>
      <c r="DU25" s="4">
        <v>4.5380099036121297</v>
      </c>
      <c r="DV25" s="4">
        <v>4.5187849950242898</v>
      </c>
      <c r="DW25" s="4">
        <v>4.5353524708369797</v>
      </c>
      <c r="DX25" s="4">
        <v>4.5770498114638496</v>
      </c>
      <c r="DY25" s="4">
        <v>4.5804772286417696</v>
      </c>
      <c r="DZ25" s="4">
        <v>4.5766295080565502</v>
      </c>
      <c r="EA25" s="4">
        <v>4.5691127642834299</v>
      </c>
      <c r="EB25" s="4">
        <v>4.5258533838604702</v>
      </c>
      <c r="EC25" s="4">
        <v>4.26394242539053</v>
      </c>
      <c r="ED25" s="4">
        <v>4.3771546901178597</v>
      </c>
      <c r="EE25" s="4">
        <v>4.3803384200683997</v>
      </c>
      <c r="EF25" s="4">
        <v>4.4624163655879299</v>
      </c>
      <c r="EG25" s="4">
        <v>4.4467165618342097</v>
      </c>
      <c r="EH25" s="4">
        <v>4.3014003142841197</v>
      </c>
      <c r="EI25" s="4">
        <v>4.5758603748737698</v>
      </c>
      <c r="EJ25" s="4">
        <v>4.5090186007992497</v>
      </c>
      <c r="EK25" s="4">
        <v>4.4395803728560903</v>
      </c>
      <c r="EL25" s="4">
        <v>4.5729931240803801</v>
      </c>
      <c r="EM25" s="4">
        <v>4.3105030818380801</v>
      </c>
      <c r="EN25" s="4">
        <v>4.4219697448156197</v>
      </c>
      <c r="EO25" s="4">
        <v>4.3494926468003099</v>
      </c>
      <c r="EP25" s="4">
        <v>4.4465965928175599</v>
      </c>
      <c r="EQ25" s="4">
        <v>4.5982814527095996</v>
      </c>
      <c r="ER25" s="4">
        <v>4.3896547834084396</v>
      </c>
      <c r="ES25" s="4">
        <v>4.4384916809821204</v>
      </c>
      <c r="ET25" s="4">
        <v>4.42962631477012</v>
      </c>
      <c r="EU25" s="4">
        <v>4.3315513661304301</v>
      </c>
      <c r="EV25" s="4">
        <v>4.2534706942560501</v>
      </c>
      <c r="EW25" s="4">
        <v>4.4135084807224301</v>
      </c>
      <c r="EX25" s="4">
        <v>4.1919245354961596</v>
      </c>
      <c r="EY25" s="4">
        <v>4.52979386993416</v>
      </c>
      <c r="EZ25" s="9">
        <v>4.9217687394595098</v>
      </c>
      <c r="FA25" s="9">
        <v>4.7871548377200703</v>
      </c>
      <c r="FB25" s="9">
        <v>4.8257724110588596</v>
      </c>
      <c r="FC25" s="9">
        <v>4.8034103927993401</v>
      </c>
      <c r="FD25" s="9">
        <v>4.7761914890750097</v>
      </c>
      <c r="FE25" s="9">
        <v>4.8261884252771603</v>
      </c>
      <c r="FF25" s="9">
        <v>4.86204055133026</v>
      </c>
      <c r="FG25" s="9">
        <v>4.8213612849229399</v>
      </c>
      <c r="FH25" s="9">
        <v>4.8910728897212499</v>
      </c>
      <c r="FI25" s="9">
        <v>4.9406880062563996</v>
      </c>
      <c r="FJ25" s="9">
        <v>4.8421525979453497</v>
      </c>
      <c r="FK25" s="9">
        <v>4.8781481635451396</v>
      </c>
      <c r="FL25" s="9">
        <v>4.8886190131184799</v>
      </c>
      <c r="FM25" s="9">
        <v>4.8499066991225597</v>
      </c>
      <c r="FN25" s="9">
        <v>4.82298178131422</v>
      </c>
      <c r="FO25" s="9">
        <v>4.8860850351058103</v>
      </c>
      <c r="FP25" s="9">
        <v>4.9206972795221304</v>
      </c>
      <c r="FQ25" s="9">
        <v>4.9192076673516301</v>
      </c>
      <c r="FR25" s="9">
        <v>4.9490605019959997</v>
      </c>
      <c r="FS25" s="9">
        <v>4.9450218029178101</v>
      </c>
    </row>
    <row r="26" spans="1:175" ht="14.4" x14ac:dyDescent="0.3">
      <c r="A26" s="2">
        <v>6.0834162656626898</v>
      </c>
      <c r="B26" s="2">
        <v>5.6789295292873101</v>
      </c>
      <c r="C26" s="2">
        <v>6.1292950228118297</v>
      </c>
      <c r="D26" s="2">
        <v>6.1034192101458098</v>
      </c>
      <c r="E26" s="2">
        <v>6.0788012959437898</v>
      </c>
      <c r="F26" s="2">
        <v>6.0038358976190898</v>
      </c>
      <c r="G26" s="2">
        <v>5.9751047026728603</v>
      </c>
      <c r="H26" s="2">
        <v>6.0321334948166498</v>
      </c>
      <c r="I26" s="2">
        <v>5.9703739746668401</v>
      </c>
      <c r="J26" s="2">
        <v>6.0885326244290701</v>
      </c>
      <c r="K26" s="2">
        <v>6.0286989626077201</v>
      </c>
      <c r="L26" s="2">
        <v>6.18269589997655</v>
      </c>
      <c r="M26" s="2">
        <v>6.0567431519437998</v>
      </c>
      <c r="N26" s="2">
        <v>6.0040992172155203</v>
      </c>
      <c r="O26" s="2">
        <v>6.1796122062474499</v>
      </c>
      <c r="P26" s="2">
        <v>6.3217170097483697</v>
      </c>
      <c r="Q26" s="2">
        <v>6.0513875709788296</v>
      </c>
      <c r="R26" s="2">
        <v>6.1583201888770196</v>
      </c>
      <c r="S26" s="2">
        <v>6.1297315954856897</v>
      </c>
      <c r="T26" s="2">
        <v>6.0230159815238</v>
      </c>
      <c r="U26" s="2">
        <v>6.0839431536044897</v>
      </c>
      <c r="V26" s="2">
        <v>6.0265399982182197</v>
      </c>
      <c r="W26" s="2">
        <v>5.9045148999394002</v>
      </c>
      <c r="X26" s="2">
        <v>6.4572816253579299</v>
      </c>
      <c r="Y26" s="2">
        <v>6.38979824887703</v>
      </c>
      <c r="Z26" s="2">
        <v>6.1377809556142697</v>
      </c>
      <c r="AA26" s="2">
        <v>6.1117766373384699</v>
      </c>
      <c r="AB26" s="2">
        <v>6.1891936743572602</v>
      </c>
      <c r="AC26" s="2">
        <v>6.2312305974487696</v>
      </c>
      <c r="AD26" s="2">
        <v>6.1525265101769797</v>
      </c>
      <c r="AE26" s="2">
        <v>6.1765724315677</v>
      </c>
      <c r="AF26" s="2">
        <v>6.0032169257165</v>
      </c>
      <c r="AG26" s="2">
        <v>6.14470286942794</v>
      </c>
      <c r="AH26" s="2">
        <v>6.2300858147716003</v>
      </c>
      <c r="AI26" s="2">
        <v>6.2732675087054002</v>
      </c>
      <c r="AJ26" s="2">
        <v>6.3372702707181201</v>
      </c>
      <c r="AK26" s="2">
        <v>6.2766685973598104</v>
      </c>
      <c r="AL26" s="2">
        <v>6.2597096270563997</v>
      </c>
      <c r="AM26" s="2">
        <v>6.3143554325212401</v>
      </c>
      <c r="AN26" s="2">
        <v>6.2355133085093799</v>
      </c>
      <c r="AO26" s="2">
        <v>6.2260758551486601</v>
      </c>
      <c r="AP26" s="2">
        <v>6.2550729061327903</v>
      </c>
      <c r="AQ26" s="2">
        <v>6.2515285956629896</v>
      </c>
      <c r="AR26" s="2">
        <v>6.2090233416821903</v>
      </c>
      <c r="AS26" s="2">
        <v>5.7443906483288796</v>
      </c>
      <c r="AT26" s="2">
        <v>5.6663946027125602</v>
      </c>
      <c r="AU26" s="2">
        <v>5.7438349713622001</v>
      </c>
      <c r="AV26" s="2">
        <v>5.7433584822438002</v>
      </c>
      <c r="AW26" s="2">
        <v>5.7431463535248799</v>
      </c>
      <c r="AX26" s="2">
        <v>5.7417721563002697</v>
      </c>
      <c r="AY26" s="2">
        <v>5.7387132879878902</v>
      </c>
      <c r="AZ26" s="2">
        <v>5.7343503691809401</v>
      </c>
      <c r="BA26" s="2">
        <v>5.7366327212867496</v>
      </c>
      <c r="BB26" s="2">
        <v>5.7358606657852302</v>
      </c>
      <c r="BC26" s="2">
        <v>5.7370269738278097</v>
      </c>
      <c r="BD26" s="2">
        <v>5.7361445684029597</v>
      </c>
      <c r="BE26" s="2">
        <v>5.7353601945342003</v>
      </c>
      <c r="BF26" s="2">
        <v>5.7421675280219198</v>
      </c>
      <c r="BG26" s="2">
        <v>5.7402975229353999</v>
      </c>
      <c r="BH26" s="2">
        <v>5.7412746540769604</v>
      </c>
      <c r="BI26" s="2">
        <v>5.7362519674794603</v>
      </c>
      <c r="BJ26" s="2">
        <v>5.7348212364963098</v>
      </c>
      <c r="BK26" s="2">
        <v>5.7340703257792001</v>
      </c>
      <c r="BL26" s="2">
        <v>5.7377877757131497</v>
      </c>
      <c r="BM26" s="2">
        <v>5.7400627958385497</v>
      </c>
      <c r="BN26" s="2">
        <v>5.7437005843979403</v>
      </c>
      <c r="BO26" s="2">
        <v>5.7457571999579002</v>
      </c>
      <c r="BP26" s="2">
        <v>5.95349523381664</v>
      </c>
      <c r="BQ26" s="4">
        <v>5.9556519682961104</v>
      </c>
      <c r="BR26" s="4">
        <v>5.9526452599741999</v>
      </c>
      <c r="BS26" s="4">
        <v>5.9523409768468101</v>
      </c>
      <c r="BT26" s="4">
        <v>5.9495435845221802</v>
      </c>
      <c r="BU26" s="4">
        <v>5.9507494769859397</v>
      </c>
      <c r="BV26" s="4">
        <v>5.9522024771470097</v>
      </c>
      <c r="BW26" s="4">
        <v>5.95294974853533</v>
      </c>
      <c r="BX26" s="4">
        <v>5.9546440939817202</v>
      </c>
      <c r="BY26" s="4">
        <v>5.9512620272773198</v>
      </c>
      <c r="BZ26" s="4">
        <v>5.9489991798300697</v>
      </c>
      <c r="CA26" s="4">
        <v>5.9501635118837504</v>
      </c>
      <c r="CB26" s="4">
        <v>5.9509847539164404</v>
      </c>
      <c r="CC26" s="4">
        <v>5.9495163901573598</v>
      </c>
      <c r="CD26" s="4">
        <v>5.9511323008854999</v>
      </c>
      <c r="CE26" s="4">
        <v>5.9522866804801504</v>
      </c>
      <c r="CF26" s="4">
        <v>5.9519186737997103</v>
      </c>
      <c r="CG26" s="4">
        <v>5.9497870968046396</v>
      </c>
      <c r="CH26" s="4">
        <v>5.9511840225398203</v>
      </c>
      <c r="CI26" s="4">
        <v>5.9532623718687097</v>
      </c>
      <c r="CJ26" s="4">
        <v>5.9527296006868804</v>
      </c>
      <c r="CK26" s="4">
        <v>5.78847509892059</v>
      </c>
      <c r="CL26" s="4">
        <v>5.6331420594063699</v>
      </c>
      <c r="CM26" s="4">
        <v>5.8595746195638103</v>
      </c>
      <c r="CN26" s="4">
        <v>6.4424772379224802</v>
      </c>
      <c r="CO26" s="4">
        <v>6.5034375531414197</v>
      </c>
      <c r="CP26" s="4">
        <v>5.6503941030295497</v>
      </c>
      <c r="CQ26" s="4">
        <v>5.6530234103732298</v>
      </c>
      <c r="CR26" s="4">
        <v>5.87551837899895</v>
      </c>
      <c r="CS26" s="4">
        <v>5.9330451515294502</v>
      </c>
      <c r="CT26" s="4">
        <v>6.2937928432286503</v>
      </c>
      <c r="CU26" s="5">
        <v>5.5255197742460602</v>
      </c>
      <c r="CV26" s="4">
        <v>6.4896723005875803</v>
      </c>
      <c r="CW26" s="4">
        <v>6.0146220347038097</v>
      </c>
      <c r="CX26" s="4">
        <v>6.5109214550032499</v>
      </c>
      <c r="CY26" s="4">
        <v>6.0185840103895201</v>
      </c>
      <c r="CZ26" s="4">
        <v>6.1516850709913804</v>
      </c>
      <c r="DA26" s="4">
        <v>6.5110490899909701</v>
      </c>
      <c r="DB26" s="4">
        <v>7.2284892783880101</v>
      </c>
      <c r="DC26" s="4">
        <v>6.3911337100236096</v>
      </c>
      <c r="DD26" s="4">
        <v>7.12164558820316</v>
      </c>
      <c r="DE26" s="4">
        <v>6.7573875183480201</v>
      </c>
      <c r="DF26" s="4">
        <v>7.0986876830666796</v>
      </c>
      <c r="DG26" s="4">
        <v>6.0294230235161601</v>
      </c>
      <c r="DH26" s="4">
        <v>6.0931147252229296</v>
      </c>
      <c r="DI26" s="4">
        <v>6.0466042841113001</v>
      </c>
      <c r="DJ26" s="4">
        <v>6.1136513706632698</v>
      </c>
      <c r="DK26" s="4">
        <v>6.0189090569596697</v>
      </c>
      <c r="DL26" s="4">
        <v>5.9593528762027903</v>
      </c>
      <c r="DM26" s="4">
        <v>6.1599426805940398</v>
      </c>
      <c r="DN26" s="4">
        <v>6.00278066356955</v>
      </c>
      <c r="DO26" s="4">
        <v>6.0170277939786496</v>
      </c>
      <c r="DP26" s="4">
        <v>6.0219235727212101</v>
      </c>
      <c r="DQ26" s="4">
        <v>5.9477997811000902</v>
      </c>
      <c r="DR26" s="4">
        <v>6.0146220347038097</v>
      </c>
      <c r="DS26" s="4">
        <v>5.9674983583818397</v>
      </c>
      <c r="DT26" s="4">
        <v>6.0744646946024199</v>
      </c>
      <c r="DU26" s="4">
        <v>6.0124879229453301</v>
      </c>
      <c r="DV26" s="4">
        <v>6.0318860060012396</v>
      </c>
      <c r="DW26" s="4">
        <v>5.9794453626255102</v>
      </c>
      <c r="DX26" s="4">
        <v>6.0829045358024798</v>
      </c>
      <c r="DY26" s="4">
        <v>6.04920443020732</v>
      </c>
      <c r="DZ26" s="4">
        <v>6.00747333810002</v>
      </c>
      <c r="EA26" s="4">
        <v>6.0451260900288801</v>
      </c>
      <c r="EB26" s="4">
        <v>6.0567690003693802</v>
      </c>
      <c r="EC26" s="4">
        <v>5.6796027403647598</v>
      </c>
      <c r="ED26" s="4">
        <v>5.8145666569494301</v>
      </c>
      <c r="EE26" s="4">
        <v>5.9300797894571904</v>
      </c>
      <c r="EF26" s="4">
        <v>6.0936330391376501</v>
      </c>
      <c r="EG26" s="4">
        <v>6.1740735175845103</v>
      </c>
      <c r="EH26" s="4">
        <v>5.9303671638229796</v>
      </c>
      <c r="EI26" s="4">
        <v>6.3476572324062301</v>
      </c>
      <c r="EJ26" s="4">
        <v>6.1108377644891503</v>
      </c>
      <c r="EK26" s="4">
        <v>6.1060079300439698</v>
      </c>
      <c r="EL26" s="4">
        <v>6.2090149901740501</v>
      </c>
      <c r="EM26" s="4">
        <v>5.9074199787033601</v>
      </c>
      <c r="EN26" s="4">
        <v>6.1545059720777102</v>
      </c>
      <c r="EO26" s="4">
        <v>6.0646641801722003</v>
      </c>
      <c r="EP26" s="4">
        <v>6.19570383898981</v>
      </c>
      <c r="EQ26" s="4">
        <v>6.2116185375955704</v>
      </c>
      <c r="ER26" s="4">
        <v>5.9619842495676201</v>
      </c>
      <c r="ES26" s="4">
        <v>6.1498624833914501</v>
      </c>
      <c r="ET26" s="4">
        <v>5.9942096577688098</v>
      </c>
      <c r="EU26" s="4">
        <v>5.9698942965067001</v>
      </c>
      <c r="EV26" s="4">
        <v>5.8553942159947798</v>
      </c>
      <c r="EW26" s="4">
        <v>6.0084628143380696</v>
      </c>
      <c r="EX26" s="4">
        <v>5.7473517790914004</v>
      </c>
      <c r="EY26" s="4">
        <v>6.1121778185084699</v>
      </c>
      <c r="EZ26" s="9">
        <v>6.78058914016529</v>
      </c>
      <c r="FA26" s="9">
        <v>6.5651116070587099</v>
      </c>
      <c r="FB26" s="9">
        <v>6.6512609448030098</v>
      </c>
      <c r="FC26" s="9">
        <v>6.6060275661631298</v>
      </c>
      <c r="FD26" s="9">
        <v>6.6027782840364901</v>
      </c>
      <c r="FE26" s="9">
        <v>6.7613931736439303</v>
      </c>
      <c r="FF26" s="9">
        <v>6.8000759123889596</v>
      </c>
      <c r="FG26" s="9">
        <v>6.8070475166868203</v>
      </c>
      <c r="FH26" s="9">
        <v>6.8483818172867101</v>
      </c>
      <c r="FI26" s="9">
        <v>7.0452897545643802</v>
      </c>
      <c r="FJ26" s="9">
        <v>6.8783461042364298</v>
      </c>
      <c r="FK26" s="9">
        <v>6.96877731631605</v>
      </c>
      <c r="FL26" s="9">
        <v>6.9882904163606501</v>
      </c>
      <c r="FM26" s="9">
        <v>6.9412316478240701</v>
      </c>
      <c r="FN26" s="9">
        <v>6.93283461597591</v>
      </c>
      <c r="FO26" s="9">
        <v>7.0269400628234502</v>
      </c>
      <c r="FP26" s="9">
        <v>7.1271680784268696</v>
      </c>
      <c r="FQ26" s="9">
        <v>7.0798577054861296</v>
      </c>
      <c r="FR26" s="9">
        <v>7.0403641539200299</v>
      </c>
      <c r="FS26" s="9">
        <v>7.1145198309237401</v>
      </c>
    </row>
    <row r="27" spans="1:175" ht="14.4" x14ac:dyDescent="0.3">
      <c r="A27" s="2">
        <v>1.49145872415935</v>
      </c>
      <c r="B27" s="2">
        <v>1.4508616514549499</v>
      </c>
      <c r="C27" s="2">
        <v>1.4944987680042401</v>
      </c>
      <c r="D27" s="2">
        <v>1.49591198060843</v>
      </c>
      <c r="E27" s="2">
        <v>1.50528815058109</v>
      </c>
      <c r="F27" s="2">
        <v>1.48174120565983</v>
      </c>
      <c r="G27" s="2">
        <v>1.4998867236758899</v>
      </c>
      <c r="H27" s="2">
        <v>1.51710562370999</v>
      </c>
      <c r="I27" s="2">
        <v>1.4855668747332</v>
      </c>
      <c r="J27" s="2">
        <v>1.48983506752419</v>
      </c>
      <c r="K27" s="2">
        <v>1.5021666641604301</v>
      </c>
      <c r="L27" s="2">
        <v>1.5165522460698599</v>
      </c>
      <c r="M27" s="2">
        <v>1.4880637580824501</v>
      </c>
      <c r="N27" s="2">
        <v>1.5018824412126199</v>
      </c>
      <c r="O27" s="2">
        <v>1.4940777231931699</v>
      </c>
      <c r="P27" s="2">
        <v>1.4739742922419501</v>
      </c>
      <c r="Q27" s="2">
        <v>1.4828734717084999</v>
      </c>
      <c r="R27" s="2">
        <v>1.4796153135799199</v>
      </c>
      <c r="S27" s="2">
        <v>1.4926715512347299</v>
      </c>
      <c r="T27" s="2">
        <v>1.4769414047196501</v>
      </c>
      <c r="U27" s="2">
        <v>1.4779327538937199</v>
      </c>
      <c r="V27" s="2">
        <v>1.4966208583970499</v>
      </c>
      <c r="W27" s="2">
        <v>1.4739744037707501</v>
      </c>
      <c r="X27" s="2">
        <v>1.5033398091644401</v>
      </c>
      <c r="Y27" s="2">
        <v>1.47278920282755</v>
      </c>
      <c r="Z27" s="2">
        <v>1.49979458876685</v>
      </c>
      <c r="AA27" s="2">
        <v>1.5124812726421999</v>
      </c>
      <c r="AB27" s="2">
        <v>1.47538783302569</v>
      </c>
      <c r="AC27" s="2">
        <v>1.49632914233615</v>
      </c>
      <c r="AD27" s="2">
        <v>1.46972404691355</v>
      </c>
      <c r="AE27" s="2">
        <v>1.4782182157126</v>
      </c>
      <c r="AF27" s="2">
        <v>1.48187703603386</v>
      </c>
      <c r="AG27" s="2">
        <v>1.5073394607370501</v>
      </c>
      <c r="AH27" s="2">
        <v>1.47866309355648</v>
      </c>
      <c r="AI27" s="2">
        <v>1.50770158412953</v>
      </c>
      <c r="AJ27" s="2">
        <v>1.53208923874583</v>
      </c>
      <c r="AK27" s="2">
        <v>1.5061151413970699</v>
      </c>
      <c r="AL27" s="2">
        <v>1.49869468176054</v>
      </c>
      <c r="AM27" s="2">
        <v>1.5540044393222701</v>
      </c>
      <c r="AN27" s="2">
        <v>1.5066762767962401</v>
      </c>
      <c r="AO27" s="2">
        <v>1.53163305798853</v>
      </c>
      <c r="AP27" s="2">
        <v>1.52282991652788</v>
      </c>
      <c r="AQ27" s="2">
        <v>1.52624264773739</v>
      </c>
      <c r="AR27" s="2">
        <v>1.5131692842419899</v>
      </c>
      <c r="AS27" s="2">
        <v>1.4437569298389601</v>
      </c>
      <c r="AT27" s="2">
        <v>1.4453821578513399</v>
      </c>
      <c r="AU27" s="2">
        <v>1.4438808009481801</v>
      </c>
      <c r="AV27" s="2">
        <v>1.4440164203847601</v>
      </c>
      <c r="AW27" s="2">
        <v>1.44410653429189</v>
      </c>
      <c r="AX27" s="2">
        <v>1.4432956390476701</v>
      </c>
      <c r="AY27" s="2">
        <v>1.44400820486054</v>
      </c>
      <c r="AZ27" s="2">
        <v>1.4446747012201699</v>
      </c>
      <c r="BA27" s="2">
        <v>1.44454325799303</v>
      </c>
      <c r="BB27" s="2">
        <v>1.44422160808175</v>
      </c>
      <c r="BC27" s="2">
        <v>1.4440771706022899</v>
      </c>
      <c r="BD27" s="2">
        <v>1.44454687233549</v>
      </c>
      <c r="BE27" s="2">
        <v>1.4443596072211899</v>
      </c>
      <c r="BF27" s="2">
        <v>1.4440296193714299</v>
      </c>
      <c r="BG27" s="2">
        <v>1.44328518872971</v>
      </c>
      <c r="BH27" s="2">
        <v>1.4440188924128301</v>
      </c>
      <c r="BI27" s="2">
        <v>1.4434262702309599</v>
      </c>
      <c r="BJ27" s="2">
        <v>1.4428669884138099</v>
      </c>
      <c r="BK27" s="2">
        <v>1.4419859235413099</v>
      </c>
      <c r="BL27" s="2">
        <v>1.44234304865434</v>
      </c>
      <c r="BM27" s="2">
        <v>1.4425889659692299</v>
      </c>
      <c r="BN27" s="2">
        <v>1.4423934043686499</v>
      </c>
      <c r="BO27" s="2">
        <v>1.4426204765488599</v>
      </c>
      <c r="BP27" s="2">
        <v>1.49163145483866</v>
      </c>
      <c r="BQ27" s="4">
        <v>1.4917121067663</v>
      </c>
      <c r="BR27" s="4">
        <v>1.4914752862354901</v>
      </c>
      <c r="BS27" s="4">
        <v>1.4916421274270699</v>
      </c>
      <c r="BT27" s="4">
        <v>1.4917045800034301</v>
      </c>
      <c r="BU27" s="4">
        <v>1.49170658208663</v>
      </c>
      <c r="BV27" s="4">
        <v>1.49185444983767</v>
      </c>
      <c r="BW27" s="4">
        <v>1.4922353481317701</v>
      </c>
      <c r="BX27" s="4">
        <v>1.4912345294064</v>
      </c>
      <c r="BY27" s="4">
        <v>1.4912095920897599</v>
      </c>
      <c r="BZ27" s="4">
        <v>1.49170523313342</v>
      </c>
      <c r="CA27" s="4">
        <v>1.4921286865849499</v>
      </c>
      <c r="CB27" s="4">
        <v>1.4917489208260499</v>
      </c>
      <c r="CC27" s="4">
        <v>1.4922228017133099</v>
      </c>
      <c r="CD27" s="4">
        <v>1.49192276524339</v>
      </c>
      <c r="CE27" s="4">
        <v>1.49164364751481</v>
      </c>
      <c r="CF27" s="4">
        <v>1.4914024362765399</v>
      </c>
      <c r="CG27" s="4">
        <v>1.4916417537628299</v>
      </c>
      <c r="CH27" s="4">
        <v>1.49197025201559</v>
      </c>
      <c r="CI27" s="4">
        <v>1.49201603514443</v>
      </c>
      <c r="CJ27" s="4">
        <v>1.4921724727941199</v>
      </c>
      <c r="CK27" s="4">
        <v>1.4602732940461001</v>
      </c>
      <c r="CL27" s="4">
        <v>1.4385742460195501</v>
      </c>
      <c r="CM27" s="4">
        <v>1.4554602239482599</v>
      </c>
      <c r="CN27" s="4">
        <v>1.43470984450854</v>
      </c>
      <c r="CO27" s="4">
        <v>1.4461346195562801</v>
      </c>
      <c r="CP27" s="4">
        <v>1.45130746423907</v>
      </c>
      <c r="CQ27" s="4">
        <v>1.4456453379649901</v>
      </c>
      <c r="CR27" s="4">
        <v>1.4544420003380301</v>
      </c>
      <c r="CS27" s="4">
        <v>1.4381365940915001</v>
      </c>
      <c r="CT27" s="4">
        <v>1.4302984619141601</v>
      </c>
      <c r="CU27" s="4">
        <v>1.4566538626915599</v>
      </c>
      <c r="CV27" s="4">
        <v>1.44097295139395</v>
      </c>
      <c r="CW27" s="4">
        <v>1.4534478231029699</v>
      </c>
      <c r="CX27" s="4">
        <v>1.47949250107054</v>
      </c>
      <c r="CY27" s="4">
        <v>1.4298783177447001</v>
      </c>
      <c r="CZ27" s="4">
        <v>1.48385782362629</v>
      </c>
      <c r="DA27" s="4">
        <v>1.4521090910369601</v>
      </c>
      <c r="DB27" s="4">
        <v>1.44083329342297</v>
      </c>
      <c r="DC27" s="4">
        <v>1.4520906635769599</v>
      </c>
      <c r="DD27" s="4">
        <v>1.4449037540080401</v>
      </c>
      <c r="DE27" s="4">
        <v>1.45132057256115</v>
      </c>
      <c r="DF27" s="4">
        <v>1.45645557654445</v>
      </c>
      <c r="DG27" s="4">
        <v>1.5580632591149699</v>
      </c>
      <c r="DH27" s="4">
        <v>1.5089050562020601</v>
      </c>
      <c r="DI27" s="4">
        <v>1.50628212750968</v>
      </c>
      <c r="DJ27" s="4">
        <v>1.51455858960837</v>
      </c>
      <c r="DK27" s="5">
        <v>1.4940777463688699</v>
      </c>
      <c r="DL27" s="4">
        <v>1.5129842948822301</v>
      </c>
      <c r="DM27" s="4">
        <v>1.5091925002369699</v>
      </c>
      <c r="DN27" s="4">
        <v>1.49879046953591</v>
      </c>
      <c r="DO27" s="4">
        <v>1.50753333599206</v>
      </c>
      <c r="DP27" s="4">
        <v>1.47694959798232</v>
      </c>
      <c r="DQ27" s="4">
        <v>1.4851585702207799</v>
      </c>
      <c r="DR27" s="4">
        <v>1.4534478231029699</v>
      </c>
      <c r="DS27" s="4">
        <v>1.4768502433942601</v>
      </c>
      <c r="DT27" s="4">
        <v>1.4980655874692299</v>
      </c>
      <c r="DU27" s="4">
        <v>1.5136036748701001</v>
      </c>
      <c r="DV27" s="4">
        <v>1.48324850724654</v>
      </c>
      <c r="DW27" s="4">
        <v>1.509687175739</v>
      </c>
      <c r="DX27" s="4">
        <v>1.5084901651506999</v>
      </c>
      <c r="DY27" s="4">
        <v>1.50184505858533</v>
      </c>
      <c r="DZ27" s="4">
        <v>1.48452108440143</v>
      </c>
      <c r="EA27" s="4">
        <v>1.51076819021366</v>
      </c>
      <c r="EB27" s="4">
        <v>1.4812913163233601</v>
      </c>
      <c r="EC27" s="4">
        <v>1.44340617557225</v>
      </c>
      <c r="ED27" s="4">
        <v>1.4497880153111</v>
      </c>
      <c r="EE27" s="4">
        <v>1.4349933323631801</v>
      </c>
      <c r="EF27" s="4">
        <v>1.4498007020091299</v>
      </c>
      <c r="EG27" s="4">
        <v>1.44808285972444</v>
      </c>
      <c r="EH27" s="4">
        <v>1.4452897616179099</v>
      </c>
      <c r="EI27" s="5">
        <v>1.4285665311634499</v>
      </c>
      <c r="EJ27" s="4">
        <v>1.44805347168882</v>
      </c>
      <c r="EK27" s="4">
        <v>1.44307391943212</v>
      </c>
      <c r="EL27" s="4">
        <v>1.4511284657599199</v>
      </c>
      <c r="EM27" s="4">
        <v>1.4424726189247501</v>
      </c>
      <c r="EN27" s="4">
        <v>1.4314529002103999</v>
      </c>
      <c r="EO27" s="4">
        <v>1.4613298108457999</v>
      </c>
      <c r="EP27" s="4">
        <v>1.44293560581059</v>
      </c>
      <c r="EQ27" s="4">
        <v>1.43797041666752</v>
      </c>
      <c r="ER27" s="4">
        <v>1.4431799123809199</v>
      </c>
      <c r="ES27" s="4">
        <v>1.43286161717348</v>
      </c>
      <c r="ET27" s="4">
        <v>1.43852386030127</v>
      </c>
      <c r="EU27" s="4">
        <v>1.4479297378853999</v>
      </c>
      <c r="EV27" s="4">
        <v>1.45404923285622</v>
      </c>
      <c r="EW27" s="4">
        <v>1.4512979066187399</v>
      </c>
      <c r="EX27" s="4">
        <v>1.4449002373311399</v>
      </c>
      <c r="EY27" s="4">
        <v>1.49898061636955</v>
      </c>
      <c r="EZ27" s="9">
        <v>1.44448896645416</v>
      </c>
      <c r="FA27" s="9">
        <v>1.45159413985617</v>
      </c>
      <c r="FB27" s="9">
        <v>1.44360982737251</v>
      </c>
      <c r="FC27" s="9">
        <v>1.4438591124251301</v>
      </c>
      <c r="FD27" s="9">
        <v>1.4423985465670801</v>
      </c>
      <c r="FE27" s="9">
        <v>1.4407464114456801</v>
      </c>
      <c r="FF27" s="9">
        <v>1.45077309881309</v>
      </c>
      <c r="FG27" s="9">
        <v>1.4427813484926399</v>
      </c>
      <c r="FH27" s="9">
        <v>1.4442808062460699</v>
      </c>
      <c r="FI27" s="9">
        <v>1.4423407497024801</v>
      </c>
      <c r="FJ27" s="9">
        <v>1.4471940147129601</v>
      </c>
      <c r="FK27" s="9">
        <v>1.4494530172374001</v>
      </c>
      <c r="FL27" s="9">
        <v>1.4444352858073</v>
      </c>
      <c r="FM27" s="9">
        <v>1.4446233104078601</v>
      </c>
      <c r="FN27" s="9">
        <v>1.44240050177266</v>
      </c>
      <c r="FO27" s="9">
        <v>1.4360977458694</v>
      </c>
      <c r="FP27" s="9">
        <v>1.44000538493372</v>
      </c>
      <c r="FQ27" s="9">
        <v>1.43752160016024</v>
      </c>
      <c r="FR27" s="9">
        <v>1.44914829404001</v>
      </c>
      <c r="FS27" s="9">
        <v>1.43757087251037</v>
      </c>
    </row>
    <row r="28" spans="1:175" ht="14.4" x14ac:dyDescent="0.3">
      <c r="A28" s="2">
        <v>3.06316449001242</v>
      </c>
      <c r="B28" s="2">
        <v>2.9277099974421601</v>
      </c>
      <c r="C28" s="2">
        <v>3.02938412994189</v>
      </c>
      <c r="D28" s="2">
        <v>3.1160911259017201</v>
      </c>
      <c r="E28" s="2">
        <v>3.01372855498991</v>
      </c>
      <c r="F28" s="2">
        <v>3.0291525407365198</v>
      </c>
      <c r="G28" s="2">
        <v>3.0174140475711102</v>
      </c>
      <c r="H28" s="2">
        <v>3.0121688342117401</v>
      </c>
      <c r="I28" s="2">
        <v>3.0572384994113899</v>
      </c>
      <c r="J28" s="2">
        <v>2.9763106857999402</v>
      </c>
      <c r="K28" s="2">
        <v>2.97216304124548</v>
      </c>
      <c r="L28" s="2">
        <v>2.9776411084503902</v>
      </c>
      <c r="M28" s="2">
        <v>3.0105234780850001</v>
      </c>
      <c r="N28" s="2">
        <v>3.0370033211382399</v>
      </c>
      <c r="O28" s="2">
        <v>3.0763249519893199</v>
      </c>
      <c r="P28" s="2">
        <v>3.0426648153895699</v>
      </c>
      <c r="Q28" s="2">
        <v>3.0375894444585301</v>
      </c>
      <c r="R28" s="2">
        <v>3.0247305028445401</v>
      </c>
      <c r="S28" s="2">
        <v>2.9942708007138901</v>
      </c>
      <c r="T28" s="2">
        <v>2.9352357025304299</v>
      </c>
      <c r="U28" s="2">
        <v>2.9787227255760098</v>
      </c>
      <c r="V28" s="2">
        <v>2.9782309479178402</v>
      </c>
      <c r="W28" s="2">
        <v>2.9966210669679598</v>
      </c>
      <c r="X28" s="2">
        <v>3.0754460852958201</v>
      </c>
      <c r="Y28" s="2">
        <v>3.12512322697811</v>
      </c>
      <c r="Z28" s="2">
        <v>3.0288169966181702</v>
      </c>
      <c r="AA28" s="2">
        <v>3.0857931079457099</v>
      </c>
      <c r="AB28" s="2">
        <v>3.0935122198813199</v>
      </c>
      <c r="AC28" s="2">
        <v>3.0117233293707102</v>
      </c>
      <c r="AD28" s="2">
        <v>3.0608010361438498</v>
      </c>
      <c r="AE28" s="2">
        <v>3.0624109815630902</v>
      </c>
      <c r="AF28" s="2">
        <v>3.0107437185524399</v>
      </c>
      <c r="AG28" s="2">
        <v>3.1199825139491102</v>
      </c>
      <c r="AH28" s="2">
        <v>3.0879062709511702</v>
      </c>
      <c r="AI28" s="2">
        <v>3.07760588289546</v>
      </c>
      <c r="AJ28" s="2">
        <v>3.1066210350422598</v>
      </c>
      <c r="AK28" s="2">
        <v>2.9965547384243401</v>
      </c>
      <c r="AL28" s="2">
        <v>3.0008148970145601</v>
      </c>
      <c r="AM28" s="2">
        <v>3.0551244280817902</v>
      </c>
      <c r="AN28" s="2">
        <v>3.03832410409826</v>
      </c>
      <c r="AO28" s="2">
        <v>2.9767231424707199</v>
      </c>
      <c r="AP28" s="2">
        <v>3.0407044162391501</v>
      </c>
      <c r="AQ28" s="2">
        <v>3.0656766870933998</v>
      </c>
      <c r="AR28" s="2">
        <v>3.0423022400453799</v>
      </c>
      <c r="AS28" s="2">
        <v>2.9163166506850602</v>
      </c>
      <c r="AT28" s="2">
        <v>2.9241654590798398</v>
      </c>
      <c r="AU28" s="2">
        <v>2.91640298045923</v>
      </c>
      <c r="AV28" s="2">
        <v>2.91624218225531</v>
      </c>
      <c r="AW28" s="2">
        <v>2.9160102406814898</v>
      </c>
      <c r="AX28" s="2">
        <v>2.9160182798914498</v>
      </c>
      <c r="AY28" s="2">
        <v>2.91475682302113</v>
      </c>
      <c r="AZ28" s="2">
        <v>2.9137440896509799</v>
      </c>
      <c r="BA28" s="2">
        <v>2.9105360839098902</v>
      </c>
      <c r="BB28" s="2">
        <v>2.9137568889890799</v>
      </c>
      <c r="BC28" s="2">
        <v>2.9142413859224701</v>
      </c>
      <c r="BD28" s="2">
        <v>2.90972995025749</v>
      </c>
      <c r="BE28" s="2">
        <v>2.90919830775396</v>
      </c>
      <c r="BF28" s="2">
        <v>2.9103246022953302</v>
      </c>
      <c r="BG28" s="2">
        <v>2.9107849089192599</v>
      </c>
      <c r="BH28" s="2">
        <v>2.9101679043881199</v>
      </c>
      <c r="BI28" s="2">
        <v>2.9087191867061599</v>
      </c>
      <c r="BJ28" s="2">
        <v>2.9076743450245499</v>
      </c>
      <c r="BK28" s="2">
        <v>2.90978165029806</v>
      </c>
      <c r="BL28" s="2">
        <v>2.9088971057486699</v>
      </c>
      <c r="BM28" s="2">
        <v>2.90722940572959</v>
      </c>
      <c r="BN28" s="2">
        <v>2.9084413464257302</v>
      </c>
      <c r="BO28" s="2">
        <v>2.91097044681853</v>
      </c>
      <c r="BP28" s="2">
        <v>2.9336367484633699</v>
      </c>
      <c r="BQ28" s="4">
        <v>2.9346979943373102</v>
      </c>
      <c r="BR28" s="4">
        <v>2.9347734326038699</v>
      </c>
      <c r="BS28" s="4">
        <v>2.9346233628883498</v>
      </c>
      <c r="BT28" s="4">
        <v>2.93366968201074</v>
      </c>
      <c r="BU28" s="4">
        <v>2.9334698473522001</v>
      </c>
      <c r="BV28" s="4">
        <v>2.9342468543109002</v>
      </c>
      <c r="BW28" s="4">
        <v>2.93544287221899</v>
      </c>
      <c r="BX28" s="4">
        <v>2.9354764771395301</v>
      </c>
      <c r="BY28" s="4">
        <v>2.9337084949975401</v>
      </c>
      <c r="BZ28" s="4">
        <v>2.93224483276818</v>
      </c>
      <c r="CA28" s="4">
        <v>2.93426969897771</v>
      </c>
      <c r="CB28" s="4">
        <v>2.9336152301335598</v>
      </c>
      <c r="CC28" s="4">
        <v>2.9345942772992801</v>
      </c>
      <c r="CD28" s="4">
        <v>2.9357413732436499</v>
      </c>
      <c r="CE28" s="4">
        <v>2.9356697178567299</v>
      </c>
      <c r="CF28" s="4">
        <v>2.9364697916065401</v>
      </c>
      <c r="CG28" s="4">
        <v>2.9378102009284799</v>
      </c>
      <c r="CH28" s="4">
        <v>2.9381559066066099</v>
      </c>
      <c r="CI28" s="4">
        <v>2.93824253716839</v>
      </c>
      <c r="CJ28" s="4">
        <v>2.9395395592026898</v>
      </c>
      <c r="CK28" s="4">
        <v>2.9660653175227001</v>
      </c>
      <c r="CL28" s="4">
        <v>2.90157573468188</v>
      </c>
      <c r="CM28" s="4">
        <v>2.9451946481518498</v>
      </c>
      <c r="CN28" s="4">
        <v>2.9532204853047399</v>
      </c>
      <c r="CO28" s="4">
        <v>3.0690765235089201</v>
      </c>
      <c r="CP28" s="4">
        <v>2.8474551513798598</v>
      </c>
      <c r="CQ28" s="4">
        <v>2.8194548517912699</v>
      </c>
      <c r="CR28" s="4">
        <v>2.8262037744842399</v>
      </c>
      <c r="CS28" s="4">
        <v>2.8206377788579302</v>
      </c>
      <c r="CT28" s="4">
        <v>2.89514899600784</v>
      </c>
      <c r="CU28" s="4">
        <v>2.87944419577543</v>
      </c>
      <c r="CV28" s="4">
        <v>2.9879861192339199</v>
      </c>
      <c r="CW28" s="4">
        <v>2.8625465217302701</v>
      </c>
      <c r="CX28" s="4">
        <v>3.1667454821554601</v>
      </c>
      <c r="CY28" s="4">
        <v>2.8348389522052999</v>
      </c>
      <c r="CZ28" s="4">
        <v>3.2200814195232401</v>
      </c>
      <c r="DA28" s="4">
        <v>2.9319040590982901</v>
      </c>
      <c r="DB28" s="4">
        <v>2.8538129855551202</v>
      </c>
      <c r="DC28" s="4">
        <v>2.9548374653037399</v>
      </c>
      <c r="DD28" s="4">
        <v>2.86986631740267</v>
      </c>
      <c r="DE28" s="4">
        <v>2.9767360899740098</v>
      </c>
      <c r="DF28" s="5">
        <v>2.7960134850987601</v>
      </c>
      <c r="DG28" s="4">
        <v>3.4506311631923299</v>
      </c>
      <c r="DH28" s="4">
        <v>2.9924559524112699</v>
      </c>
      <c r="DI28" s="4">
        <v>2.9418295906696699</v>
      </c>
      <c r="DJ28" s="4">
        <v>2.9841788741263402</v>
      </c>
      <c r="DK28" s="4">
        <v>2.9481921817123502</v>
      </c>
      <c r="DL28" s="4">
        <v>2.9662647423944901</v>
      </c>
      <c r="DM28" s="4">
        <v>2.99583782199434</v>
      </c>
      <c r="DN28" s="4">
        <v>2.9106652195040401</v>
      </c>
      <c r="DO28" s="4">
        <v>2.95429441777652</v>
      </c>
      <c r="DP28" s="4">
        <v>2.9295691165720701</v>
      </c>
      <c r="DQ28" s="4">
        <v>2.9220064934516201</v>
      </c>
      <c r="DR28" s="5">
        <v>2.8625465217302701</v>
      </c>
      <c r="DS28" s="4">
        <v>2.9318733457791599</v>
      </c>
      <c r="DT28" s="4">
        <v>2.9455678953767199</v>
      </c>
      <c r="DU28" s="4">
        <v>2.98025467397086</v>
      </c>
      <c r="DV28" s="4">
        <v>2.9462122097244801</v>
      </c>
      <c r="DW28" s="4">
        <v>2.96746376644007</v>
      </c>
      <c r="DX28" s="4">
        <v>2.97974396886038</v>
      </c>
      <c r="DY28" s="4">
        <v>2.9538233069007398</v>
      </c>
      <c r="DZ28" s="4">
        <v>2.9662673883975099</v>
      </c>
      <c r="EA28" s="4">
        <v>2.9085291908242201</v>
      </c>
      <c r="EB28" s="4">
        <v>2.92013094456486</v>
      </c>
      <c r="EC28" s="4">
        <v>2.9398225038050798</v>
      </c>
      <c r="ED28" s="4">
        <v>2.91264697461125</v>
      </c>
      <c r="EE28" s="4">
        <v>2.91582817377778</v>
      </c>
      <c r="EF28" s="4">
        <v>2.9976572917506998</v>
      </c>
      <c r="EG28" s="4">
        <v>3.0401733289768398</v>
      </c>
      <c r="EH28" s="4">
        <v>2.9555393784789699</v>
      </c>
      <c r="EI28" s="4">
        <v>2.9702562267096502</v>
      </c>
      <c r="EJ28" s="4">
        <v>3.0993026409597699</v>
      </c>
      <c r="EK28" s="4">
        <v>3.0245982873988702</v>
      </c>
      <c r="EL28" s="4">
        <v>2.9887866395551201</v>
      </c>
      <c r="EM28" s="4">
        <v>2.9278607908746301</v>
      </c>
      <c r="EN28" s="4">
        <v>2.9234179489283298</v>
      </c>
      <c r="EO28" s="4">
        <v>2.8908911699859199</v>
      </c>
      <c r="EP28" s="4">
        <v>2.9461862159611099</v>
      </c>
      <c r="EQ28" s="4">
        <v>3.0499896831142501</v>
      </c>
      <c r="ER28" s="4">
        <v>2.9466818424284602</v>
      </c>
      <c r="ES28" s="4">
        <v>3.0833834951234098</v>
      </c>
      <c r="ET28" s="4">
        <v>2.98080067065069</v>
      </c>
      <c r="EU28" s="4">
        <v>2.98445686458536</v>
      </c>
      <c r="EV28" s="4">
        <v>2.9886179649101301</v>
      </c>
      <c r="EW28" s="4">
        <v>2.9089618971790698</v>
      </c>
      <c r="EX28" s="4">
        <v>2.9469032801464601</v>
      </c>
      <c r="EY28" s="4">
        <v>2.9468426370047101</v>
      </c>
      <c r="EZ28" s="9">
        <v>2.8976220938208699</v>
      </c>
      <c r="FA28" s="9">
        <v>2.9066791325672199</v>
      </c>
      <c r="FB28" s="9">
        <v>2.8969769591315</v>
      </c>
      <c r="FC28" s="9">
        <v>2.8975761961005699</v>
      </c>
      <c r="FD28" s="9">
        <v>2.9182746693180599</v>
      </c>
      <c r="FE28" s="9">
        <v>2.9024221964254902</v>
      </c>
      <c r="FF28" s="9">
        <v>2.9316380281647501</v>
      </c>
      <c r="FG28" s="9">
        <v>2.9012892730013</v>
      </c>
      <c r="FH28" s="9">
        <v>2.8917489676341201</v>
      </c>
      <c r="FI28" s="9">
        <v>2.9101873534684999</v>
      </c>
      <c r="FJ28" s="9">
        <v>2.91648510110908</v>
      </c>
      <c r="FK28" s="9">
        <v>2.8840260909320401</v>
      </c>
      <c r="FL28" s="9">
        <v>2.8813134378784899</v>
      </c>
      <c r="FM28" s="9">
        <v>2.8971462232432001</v>
      </c>
      <c r="FN28" s="9">
        <v>2.8975578265662199</v>
      </c>
      <c r="FO28" s="9">
        <v>2.9005510679274402</v>
      </c>
      <c r="FP28" s="9">
        <v>2.88945713909402</v>
      </c>
      <c r="FQ28" s="9">
        <v>2.8995993412374599</v>
      </c>
      <c r="FR28" s="9">
        <v>2.91065936439368</v>
      </c>
      <c r="FS28" s="9">
        <v>2.8924673510940302</v>
      </c>
    </row>
    <row r="29" spans="1:175" ht="14.4" x14ac:dyDescent="0.3">
      <c r="A29" s="2">
        <v>4.6980742085088698</v>
      </c>
      <c r="B29" s="2">
        <v>4.3410324305320804</v>
      </c>
      <c r="C29" s="2">
        <v>4.6329666650931598</v>
      </c>
      <c r="D29" s="2">
        <v>4.5484154414117199</v>
      </c>
      <c r="E29" s="2">
        <v>4.4989459001511696</v>
      </c>
      <c r="F29" s="2">
        <v>4.5355273238422802</v>
      </c>
      <c r="G29" s="2">
        <v>4.4938688165858096</v>
      </c>
      <c r="H29" s="2">
        <v>4.4504633791280401</v>
      </c>
      <c r="I29" s="2">
        <v>4.5271002748009597</v>
      </c>
      <c r="J29" s="2">
        <v>4.5681022275442604</v>
      </c>
      <c r="K29" s="2">
        <v>4.5262653590986597</v>
      </c>
      <c r="L29" s="2">
        <v>4.6111447199266298</v>
      </c>
      <c r="M29" s="2">
        <v>4.7807740000689503</v>
      </c>
      <c r="N29" s="2">
        <v>4.5556959275811097</v>
      </c>
      <c r="O29" s="2">
        <v>4.6775733682041398</v>
      </c>
      <c r="P29" s="2">
        <v>4.7070802914692997</v>
      </c>
      <c r="Q29" s="2">
        <v>4.5958899822996999</v>
      </c>
      <c r="R29" s="2">
        <v>4.6251849038900401</v>
      </c>
      <c r="S29" s="2">
        <v>4.60361422002656</v>
      </c>
      <c r="T29" s="2">
        <v>4.6444969643454801</v>
      </c>
      <c r="U29" s="2">
        <v>4.6338205638715699</v>
      </c>
      <c r="V29" s="2">
        <v>4.6423692258241598</v>
      </c>
      <c r="W29" s="2">
        <v>4.7117630809930402</v>
      </c>
      <c r="X29" s="2">
        <v>4.5975544670305899</v>
      </c>
      <c r="Y29" s="2">
        <v>4.5581253515829703</v>
      </c>
      <c r="Z29" s="2">
        <v>4.5416646459394503</v>
      </c>
      <c r="AA29" s="2">
        <v>4.4708424756901701</v>
      </c>
      <c r="AB29" s="2">
        <v>4.4709115467403597</v>
      </c>
      <c r="AC29" s="2">
        <v>4.4613787134021496</v>
      </c>
      <c r="AD29" s="2">
        <v>4.4357055550069697</v>
      </c>
      <c r="AE29" s="2">
        <v>4.4435585069226997</v>
      </c>
      <c r="AF29" s="2">
        <v>4.4391542641813801</v>
      </c>
      <c r="AG29" s="2">
        <v>4.4863268543649699</v>
      </c>
      <c r="AH29" s="2">
        <v>4.4503807301772698</v>
      </c>
      <c r="AI29" s="2">
        <v>4.5331069843636298</v>
      </c>
      <c r="AJ29" s="2">
        <v>4.6232344143367703</v>
      </c>
      <c r="AK29" s="2">
        <v>4.5642920838244896</v>
      </c>
      <c r="AL29" s="2">
        <v>4.6976927254334502</v>
      </c>
      <c r="AM29" s="2">
        <v>4.5967255077944298</v>
      </c>
      <c r="AN29" s="2">
        <v>4.59853321956016</v>
      </c>
      <c r="AO29" s="2">
        <v>4.5284643585788</v>
      </c>
      <c r="AP29" s="2">
        <v>4.5434490963776497</v>
      </c>
      <c r="AQ29" s="2">
        <v>4.6428344134566997</v>
      </c>
      <c r="AR29" s="2">
        <v>4.5569190855737496</v>
      </c>
      <c r="AS29" s="2">
        <v>4.3130817894306999</v>
      </c>
      <c r="AT29" s="2">
        <v>4.32636921568084</v>
      </c>
      <c r="AU29" s="2">
        <v>4.3142124681711502</v>
      </c>
      <c r="AV29" s="2">
        <v>4.3144212692002499</v>
      </c>
      <c r="AW29" s="2">
        <v>4.3155817602834698</v>
      </c>
      <c r="AX29" s="2">
        <v>4.3095685751457999</v>
      </c>
      <c r="AY29" s="2">
        <v>4.3129176756849503</v>
      </c>
      <c r="AZ29" s="2">
        <v>4.3046665162821496</v>
      </c>
      <c r="BA29" s="2">
        <v>4.3028278916174303</v>
      </c>
      <c r="BB29" s="2">
        <v>4.3034196676684502</v>
      </c>
      <c r="BC29" s="2">
        <v>4.3049993463319201</v>
      </c>
      <c r="BD29" s="2">
        <v>4.3030501424604903</v>
      </c>
      <c r="BE29" s="2">
        <v>4.30644568520741</v>
      </c>
      <c r="BF29" s="2">
        <v>4.3074738816615197</v>
      </c>
      <c r="BG29" s="2">
        <v>4.3128466987676797</v>
      </c>
      <c r="BH29" s="2">
        <v>4.3149446571192298</v>
      </c>
      <c r="BI29" s="2">
        <v>4.3065229920174097</v>
      </c>
      <c r="BJ29" s="2">
        <v>4.3097677229915501</v>
      </c>
      <c r="BK29" s="2">
        <v>4.3119035352482404</v>
      </c>
      <c r="BL29" s="2">
        <v>4.3105261602758898</v>
      </c>
      <c r="BM29" s="2">
        <v>4.3099600721470201</v>
      </c>
      <c r="BN29" s="2">
        <v>4.3112965750997398</v>
      </c>
      <c r="BO29" s="2">
        <v>4.3070714799759298</v>
      </c>
      <c r="BP29" s="2">
        <v>4.4006944437870503</v>
      </c>
      <c r="BQ29" s="4">
        <v>4.4040789340210704</v>
      </c>
      <c r="BR29" s="4">
        <v>4.4025485109970797</v>
      </c>
      <c r="BS29" s="4">
        <v>4.40320118988872</v>
      </c>
      <c r="BT29" s="4">
        <v>4.4002705718344899</v>
      </c>
      <c r="BU29" s="4">
        <v>4.4002430866195601</v>
      </c>
      <c r="BV29" s="4">
        <v>4.40087312359063</v>
      </c>
      <c r="BW29" s="4">
        <v>4.40229363365341</v>
      </c>
      <c r="BX29" s="4">
        <v>4.4003348494128698</v>
      </c>
      <c r="BY29" s="4">
        <v>4.3960568396233297</v>
      </c>
      <c r="BZ29" s="4">
        <v>4.3965275105936996</v>
      </c>
      <c r="CA29" s="4">
        <v>4.4005805877105004</v>
      </c>
      <c r="CB29" s="4">
        <v>4.3970473497805997</v>
      </c>
      <c r="CC29" s="4">
        <v>4.3985260266875201</v>
      </c>
      <c r="CD29" s="4">
        <v>4.4017857464171497</v>
      </c>
      <c r="CE29" s="4">
        <v>4.4008867939924201</v>
      </c>
      <c r="CF29" s="4">
        <v>4.4044839941041296</v>
      </c>
      <c r="CG29" s="4">
        <v>4.4065876426338697</v>
      </c>
      <c r="CH29" s="4">
        <v>4.4058405802122902</v>
      </c>
      <c r="CI29" s="4">
        <v>4.4059758024406301</v>
      </c>
      <c r="CJ29" s="4">
        <v>4.4055958580567101</v>
      </c>
      <c r="CK29" s="4">
        <v>4.37044638156868</v>
      </c>
      <c r="CL29" s="4">
        <v>4.3420354662427201</v>
      </c>
      <c r="CM29" s="4">
        <v>4.3939183982792898</v>
      </c>
      <c r="CN29" s="4">
        <v>4.3272705543008003</v>
      </c>
      <c r="CO29" s="4">
        <v>4.6407140949716599</v>
      </c>
      <c r="CP29" s="4">
        <v>4.2838846977808602</v>
      </c>
      <c r="CQ29" s="4">
        <v>4.3358052313811504</v>
      </c>
      <c r="CR29" s="4">
        <v>4.3312252402947697</v>
      </c>
      <c r="CS29" s="5">
        <v>4.2083864418812</v>
      </c>
      <c r="CT29" s="4">
        <v>4.2924234459727604</v>
      </c>
      <c r="CU29" s="4">
        <v>4.5960902350862396</v>
      </c>
      <c r="CV29" s="4">
        <v>4.6684483447355403</v>
      </c>
      <c r="CW29" s="4">
        <v>4.3248169253330397</v>
      </c>
      <c r="CX29" s="4">
        <v>4.6950591232852901</v>
      </c>
      <c r="CY29" s="4">
        <v>4.2329843339293198</v>
      </c>
      <c r="CZ29" s="4">
        <v>4.4802753734988503</v>
      </c>
      <c r="DA29" s="4">
        <v>4.6577063402389003</v>
      </c>
      <c r="DB29" s="4">
        <v>4.4818875060804197</v>
      </c>
      <c r="DC29" s="4">
        <v>4.6104322264122803</v>
      </c>
      <c r="DD29" s="4">
        <v>4.3693302240624403</v>
      </c>
      <c r="DE29" s="4">
        <v>4.48201584496283</v>
      </c>
      <c r="DF29" s="4">
        <v>4.2369733965105301</v>
      </c>
      <c r="DG29" s="4">
        <v>4.3849369203879496</v>
      </c>
      <c r="DH29" s="4">
        <v>4.4888861724233999</v>
      </c>
      <c r="DI29" s="4">
        <v>4.4147461566069897</v>
      </c>
      <c r="DJ29" s="4">
        <v>4.5227059846109396</v>
      </c>
      <c r="DK29" s="4">
        <v>4.4880230597552799</v>
      </c>
      <c r="DL29" s="4">
        <v>4.4097344897495896</v>
      </c>
      <c r="DM29" s="4">
        <v>4.5325564218388603</v>
      </c>
      <c r="DN29" s="4">
        <v>4.3395262079984498</v>
      </c>
      <c r="DO29" s="4">
        <v>4.4403480599655198</v>
      </c>
      <c r="DP29" s="4">
        <v>4.3957790062686897</v>
      </c>
      <c r="DQ29" s="4">
        <v>4.4622420964832799</v>
      </c>
      <c r="DR29" s="4">
        <v>4.3248169253330397</v>
      </c>
      <c r="DS29" s="4">
        <v>4.4334757831202198</v>
      </c>
      <c r="DT29" s="4">
        <v>4.4535144282664803</v>
      </c>
      <c r="DU29" s="4">
        <v>4.4416031090531396</v>
      </c>
      <c r="DV29" s="4">
        <v>4.4227068584560998</v>
      </c>
      <c r="DW29" s="4">
        <v>4.4571303374914599</v>
      </c>
      <c r="DX29" s="4">
        <v>4.4626185844477702</v>
      </c>
      <c r="DY29" s="4">
        <v>4.4542613165048701</v>
      </c>
      <c r="DZ29" s="4">
        <v>4.4806485984285001</v>
      </c>
      <c r="EA29" s="4">
        <v>4.3900362063523097</v>
      </c>
      <c r="EB29" s="4">
        <v>4.4105753779997903</v>
      </c>
      <c r="EC29" s="4">
        <v>4.3609030824303199</v>
      </c>
      <c r="ED29" s="4">
        <v>4.3312841527566599</v>
      </c>
      <c r="EE29" s="4">
        <v>4.2975735470129903</v>
      </c>
      <c r="EF29" s="4">
        <v>4.3937650545874396</v>
      </c>
      <c r="EG29" s="4">
        <v>4.4216645309764102</v>
      </c>
      <c r="EH29" s="4">
        <v>4.5078099528231901</v>
      </c>
      <c r="EI29" s="4">
        <v>4.3674145302167604</v>
      </c>
      <c r="EJ29" s="4">
        <v>4.3776983939239802</v>
      </c>
      <c r="EK29" s="4">
        <v>4.3661273854733</v>
      </c>
      <c r="EL29" s="4">
        <v>4.4082982980079599</v>
      </c>
      <c r="EM29" s="4">
        <v>4.4948675479205198</v>
      </c>
      <c r="EN29" s="4">
        <v>4.4031710098058303</v>
      </c>
      <c r="EO29" s="4">
        <v>4.55866056043853</v>
      </c>
      <c r="EP29" s="4">
        <v>4.5011881158525</v>
      </c>
      <c r="EQ29" s="4">
        <v>4.3639731922717804</v>
      </c>
      <c r="ER29" s="4">
        <v>4.7631352543631298</v>
      </c>
      <c r="ES29" s="4">
        <v>4.47931078721947</v>
      </c>
      <c r="ET29" s="4">
        <v>4.5800113389831703</v>
      </c>
      <c r="EU29" s="4">
        <v>4.5509514422990804</v>
      </c>
      <c r="EV29" s="4">
        <v>4.8001194224534904</v>
      </c>
      <c r="EW29" s="4">
        <v>4.7600798465885799</v>
      </c>
      <c r="EX29" s="4">
        <v>4.67781276346805</v>
      </c>
      <c r="EY29" s="4">
        <v>4.3029470102196496</v>
      </c>
      <c r="EZ29" s="9">
        <v>4.4296875058034599</v>
      </c>
      <c r="FA29" s="9">
        <v>4.4484230313487299</v>
      </c>
      <c r="FB29" s="9">
        <v>4.43043199811168</v>
      </c>
      <c r="FC29" s="9">
        <v>4.4379263401464497</v>
      </c>
      <c r="FD29" s="9">
        <v>4.4505019122096803</v>
      </c>
      <c r="FE29" s="9">
        <v>4.4131447504478398</v>
      </c>
      <c r="FF29" s="9">
        <v>4.4428690644419202</v>
      </c>
      <c r="FG29" s="9">
        <v>4.4196287221847896</v>
      </c>
      <c r="FH29" s="9">
        <v>4.4233987773579901</v>
      </c>
      <c r="FI29" s="9">
        <v>4.4310561642659696</v>
      </c>
      <c r="FJ29" s="9">
        <v>4.4559101091743401</v>
      </c>
      <c r="FK29" s="9">
        <v>4.4128911093729997</v>
      </c>
      <c r="FL29" s="9">
        <v>4.4128508736716903</v>
      </c>
      <c r="FM29" s="9">
        <v>4.4381463349677501</v>
      </c>
      <c r="FN29" s="9">
        <v>4.4149816749531103</v>
      </c>
      <c r="FO29" s="9">
        <v>4.4277414010071299</v>
      </c>
      <c r="FP29" s="9">
        <v>4.3956576065839501</v>
      </c>
      <c r="FQ29" s="9">
        <v>4.4137415846080499</v>
      </c>
      <c r="FR29" s="9">
        <v>4.4518660222260502</v>
      </c>
      <c r="FS29" s="9">
        <v>4.3914222424513198</v>
      </c>
    </row>
    <row r="30" spans="1:175" ht="14.4" x14ac:dyDescent="0.3">
      <c r="A30" s="2">
        <v>6.1495159816460898</v>
      </c>
      <c r="B30" s="2">
        <v>5.7591271397374797</v>
      </c>
      <c r="C30" s="2">
        <v>6.0465985292938802</v>
      </c>
      <c r="D30" s="2">
        <v>5.9905397645687701</v>
      </c>
      <c r="E30" s="2">
        <v>6.0118027878209999</v>
      </c>
      <c r="F30" s="2">
        <v>5.99990646815451</v>
      </c>
      <c r="G30" s="2">
        <v>6.1079139256257404</v>
      </c>
      <c r="H30" s="2">
        <v>6.1253711200137397</v>
      </c>
      <c r="I30" s="2">
        <v>6.18830369447896</v>
      </c>
      <c r="J30" s="2">
        <v>6.1159533602791099</v>
      </c>
      <c r="K30" s="2">
        <v>6.1957905891540896</v>
      </c>
      <c r="L30" s="2">
        <v>6.3870515550879903</v>
      </c>
      <c r="M30" s="2">
        <v>6.18813707042115</v>
      </c>
      <c r="N30" s="2">
        <v>6.3498813582777798</v>
      </c>
      <c r="O30" s="2">
        <v>6.1625066533576298</v>
      </c>
      <c r="P30" s="2">
        <v>6.2201576627545796</v>
      </c>
      <c r="Q30" s="2">
        <v>6.2991084496066199</v>
      </c>
      <c r="R30" s="2">
        <v>6.2166248105851798</v>
      </c>
      <c r="S30" s="2">
        <v>6.3186948949738504</v>
      </c>
      <c r="T30" s="2">
        <v>6.2376277402941396</v>
      </c>
      <c r="U30" s="2">
        <v>6.1933702203641996</v>
      </c>
      <c r="V30" s="2">
        <v>6.1653653505630297</v>
      </c>
      <c r="W30" s="2">
        <v>6.06292537339906</v>
      </c>
      <c r="X30" s="2">
        <v>6.0820332605637804</v>
      </c>
      <c r="Y30" s="2">
        <v>6.1835387031869402</v>
      </c>
      <c r="Z30" s="2">
        <v>6.06545983570979</v>
      </c>
      <c r="AA30" s="2">
        <v>5.9108494791084096</v>
      </c>
      <c r="AB30" s="2">
        <v>5.8585586211757601</v>
      </c>
      <c r="AC30" s="2">
        <v>5.9908859132033196</v>
      </c>
      <c r="AD30" s="2">
        <v>6.0468558999060997</v>
      </c>
      <c r="AE30" s="2">
        <v>6.1062693273181496</v>
      </c>
      <c r="AF30" s="2">
        <v>6.0145280932369802</v>
      </c>
      <c r="AG30" s="2">
        <v>5.93448313128125</v>
      </c>
      <c r="AH30" s="2">
        <v>5.8759308505882597</v>
      </c>
      <c r="AI30" s="2">
        <v>5.9115234154358403</v>
      </c>
      <c r="AJ30" s="2">
        <v>5.9293450139416901</v>
      </c>
      <c r="AK30" s="2">
        <v>5.9202506533064998</v>
      </c>
      <c r="AL30" s="2">
        <v>6.1443349194338701</v>
      </c>
      <c r="AM30" s="2">
        <v>6.0651627798315904</v>
      </c>
      <c r="AN30" s="2">
        <v>6.1238875399494299</v>
      </c>
      <c r="AO30" s="2">
        <v>5.8714219834876902</v>
      </c>
      <c r="AP30" s="2">
        <v>6.0288645153277196</v>
      </c>
      <c r="AQ30" s="2">
        <v>6.0214006460076996</v>
      </c>
      <c r="AR30" s="2">
        <v>6.0326832092401803</v>
      </c>
      <c r="AS30" s="2">
        <v>5.7457036077218602</v>
      </c>
      <c r="AT30" s="2">
        <v>5.7418979849370002</v>
      </c>
      <c r="AU30" s="2">
        <v>5.7467294733302401</v>
      </c>
      <c r="AV30" s="2">
        <v>5.7472661475166698</v>
      </c>
      <c r="AW30" s="2">
        <v>5.7490522182548496</v>
      </c>
      <c r="AX30" s="2">
        <v>5.7457008412897599</v>
      </c>
      <c r="AY30" s="2">
        <v>5.74965185422798</v>
      </c>
      <c r="AZ30" s="2">
        <v>5.7416307833548297</v>
      </c>
      <c r="BA30" s="2">
        <v>5.7436096120569502</v>
      </c>
      <c r="BB30" s="2">
        <v>5.7403671863959804</v>
      </c>
      <c r="BC30" s="2">
        <v>5.74245308510302</v>
      </c>
      <c r="BD30" s="2">
        <v>5.7440354454128402</v>
      </c>
      <c r="BE30" s="2">
        <v>5.7484678641859297</v>
      </c>
      <c r="BF30" s="2">
        <v>5.7524892478921599</v>
      </c>
      <c r="BG30" s="2">
        <v>5.7578242539547899</v>
      </c>
      <c r="BH30" s="2">
        <v>5.7624798439124802</v>
      </c>
      <c r="BI30" s="2">
        <v>5.7425889049772199</v>
      </c>
      <c r="BJ30" s="2">
        <v>5.74680940537369</v>
      </c>
      <c r="BK30" s="2">
        <v>5.7483866535957997</v>
      </c>
      <c r="BL30" s="2">
        <v>5.7435533524917801</v>
      </c>
      <c r="BM30" s="2">
        <v>5.7433365979215001</v>
      </c>
      <c r="BN30" s="2">
        <v>5.7430202577541598</v>
      </c>
      <c r="BO30" s="2">
        <v>5.7388015556405803</v>
      </c>
      <c r="BP30" s="2">
        <v>5.68056708138025</v>
      </c>
      <c r="BQ30" s="4">
        <v>5.6789228199125397</v>
      </c>
      <c r="BR30" s="4">
        <v>5.6806045103505598</v>
      </c>
      <c r="BS30" s="4">
        <v>5.6833922037961599</v>
      </c>
      <c r="BT30" s="4">
        <v>5.6841742035171396</v>
      </c>
      <c r="BU30" s="4">
        <v>5.6817981071207297</v>
      </c>
      <c r="BV30" s="4">
        <v>5.6796602542927896</v>
      </c>
      <c r="BW30" s="7"/>
      <c r="BX30" s="4">
        <v>5.6809711142923298</v>
      </c>
      <c r="BY30" s="4">
        <v>5.6791948671400601</v>
      </c>
      <c r="BZ30" s="4">
        <v>5.6781837999043798</v>
      </c>
      <c r="CA30" s="4">
        <v>5.6857633280708297</v>
      </c>
      <c r="CB30" s="4">
        <v>5.6810065201531499</v>
      </c>
      <c r="CC30" s="4">
        <v>5.6816212096898697</v>
      </c>
      <c r="CD30" s="4">
        <v>5.6836590270416902</v>
      </c>
      <c r="CE30" s="4">
        <v>5.68431300558907</v>
      </c>
      <c r="CF30" s="4">
        <v>5.68727943236527</v>
      </c>
      <c r="CG30" s="4">
        <v>5.6881746078380298</v>
      </c>
      <c r="CH30" s="4">
        <v>5.6882069237469803</v>
      </c>
      <c r="CI30" s="4">
        <v>5.6846361120619902</v>
      </c>
      <c r="CJ30" s="4">
        <v>5.6838335615550397</v>
      </c>
      <c r="CK30" s="4">
        <v>5.83280781221558</v>
      </c>
      <c r="CL30" s="4">
        <v>5.7361584748303702</v>
      </c>
      <c r="CM30" s="4">
        <v>5.8239268655315204</v>
      </c>
      <c r="CN30" s="4">
        <v>5.76556153647328</v>
      </c>
      <c r="CO30" s="4">
        <v>6.1044867431016199</v>
      </c>
      <c r="CP30" s="4">
        <v>5.6557137722018798</v>
      </c>
      <c r="CQ30" s="4">
        <v>5.6178785534150597</v>
      </c>
      <c r="CR30" s="5">
        <v>5.6111445765627703</v>
      </c>
      <c r="CS30" s="4">
        <v>5.6785596774481801</v>
      </c>
      <c r="CT30" s="4">
        <v>6.3426213619488596</v>
      </c>
      <c r="CU30" s="4">
        <v>5.7741415935163598</v>
      </c>
      <c r="CV30" s="4">
        <v>6.5617848249038397</v>
      </c>
      <c r="CW30" s="4">
        <v>6.25781874818058</v>
      </c>
      <c r="CX30" s="4">
        <v>5.9500842684699196</v>
      </c>
      <c r="CY30" s="4">
        <v>6.3004900774382504</v>
      </c>
      <c r="CZ30" s="4">
        <v>5.7664621841979598</v>
      </c>
      <c r="DA30" s="4">
        <v>6.3995479600223</v>
      </c>
      <c r="DB30" s="4">
        <v>6.2877469200148903</v>
      </c>
      <c r="DC30" s="4">
        <v>5.9908349910123704</v>
      </c>
      <c r="DD30" s="4">
        <v>5.8588168531160596</v>
      </c>
      <c r="DE30" s="4">
        <v>6.0245987273570503</v>
      </c>
      <c r="DF30" s="4">
        <v>6.04694931341509</v>
      </c>
      <c r="DG30" s="4">
        <v>5.6264994920009297</v>
      </c>
      <c r="DH30" s="4">
        <v>5.6427395292942197</v>
      </c>
      <c r="DI30" s="4">
        <v>5.6533043767794497</v>
      </c>
      <c r="DJ30" s="4">
        <v>5.6856449783141603</v>
      </c>
      <c r="DK30" s="4">
        <v>5.6573857377304098</v>
      </c>
      <c r="DL30" s="4">
        <v>5.5899394481412799</v>
      </c>
      <c r="DM30" s="4">
        <v>5.6683181279861801</v>
      </c>
      <c r="DN30" s="4">
        <v>5.55208812091049</v>
      </c>
      <c r="DO30" s="4">
        <v>5.5730921858448097</v>
      </c>
      <c r="DP30" s="4">
        <v>5.6046224144914198</v>
      </c>
      <c r="DQ30" s="4">
        <v>5.5954453886500302</v>
      </c>
      <c r="DR30" s="4">
        <v>6.25781874818058</v>
      </c>
      <c r="DS30" s="4">
        <v>5.5648022502285901</v>
      </c>
      <c r="DT30" s="4">
        <v>5.7371906742755003</v>
      </c>
      <c r="DU30" s="4">
        <v>5.6028009699367303</v>
      </c>
      <c r="DV30" s="4">
        <v>5.7309237223886402</v>
      </c>
      <c r="DW30" s="4">
        <v>5.5589139750904497</v>
      </c>
      <c r="DX30" s="4">
        <v>5.8003834065613997</v>
      </c>
      <c r="DY30" s="4">
        <v>5.6829416097481404</v>
      </c>
      <c r="DZ30" s="4">
        <v>5.7071937594405897</v>
      </c>
      <c r="EA30" s="4">
        <v>5.6343929418258201</v>
      </c>
      <c r="EB30" s="4">
        <v>5.6556416777980401</v>
      </c>
      <c r="EC30" s="4">
        <v>5.7248438172726104</v>
      </c>
      <c r="ED30" s="4">
        <v>5.7672332589920501</v>
      </c>
      <c r="EE30" s="4">
        <v>5.7492610975693896</v>
      </c>
      <c r="EF30" s="4">
        <v>5.9943296971065001</v>
      </c>
      <c r="EG30" s="4">
        <v>5.8979326311134903</v>
      </c>
      <c r="EH30" s="4">
        <v>6.03262462988096</v>
      </c>
      <c r="EI30" s="4">
        <v>5.8393894327118501</v>
      </c>
      <c r="EJ30" s="4">
        <v>5.83674574096462</v>
      </c>
      <c r="EK30" s="4">
        <v>5.9138242970723898</v>
      </c>
      <c r="EL30" s="4">
        <v>5.9570398686779198</v>
      </c>
      <c r="EM30" s="4">
        <v>6.2598470374405197</v>
      </c>
      <c r="EN30" s="4">
        <v>6.3052087583096901</v>
      </c>
      <c r="EO30" s="4">
        <v>6.50365018486261</v>
      </c>
      <c r="EP30" s="4">
        <v>6.4394270362671104</v>
      </c>
      <c r="EQ30" s="4">
        <v>5.8639604591351802</v>
      </c>
      <c r="ER30" s="4">
        <v>6.8751426258427202</v>
      </c>
      <c r="ES30" s="4">
        <v>6.3174394656073902</v>
      </c>
      <c r="ET30" s="4">
        <v>6.8202798171515298</v>
      </c>
      <c r="EU30" s="4">
        <v>7.01332040639043</v>
      </c>
      <c r="EV30" s="4">
        <v>7.1946484341699399</v>
      </c>
      <c r="EW30" s="4">
        <v>7.0925934748148096</v>
      </c>
      <c r="EX30" s="4">
        <v>6.9081747851434603</v>
      </c>
      <c r="EY30" s="4">
        <v>5.4880369868416601</v>
      </c>
      <c r="EZ30" s="9">
        <v>5.9702022320351498</v>
      </c>
      <c r="FA30" s="9">
        <v>6.0283695215750104</v>
      </c>
      <c r="FB30" s="9">
        <v>6.0043932721573601</v>
      </c>
      <c r="FC30" s="9">
        <v>5.9729655727486897</v>
      </c>
      <c r="FD30" s="9">
        <v>5.9761080663059101</v>
      </c>
      <c r="FE30" s="9">
        <v>5.9281196789996997</v>
      </c>
      <c r="FF30" s="9">
        <v>5.9430594424352501</v>
      </c>
      <c r="FG30" s="9">
        <v>5.88794777685679</v>
      </c>
      <c r="FH30" s="9">
        <v>5.8967595681615697</v>
      </c>
      <c r="FI30" s="9">
        <v>5.9009486753652496</v>
      </c>
      <c r="FJ30" s="9">
        <v>5.9571339805596102</v>
      </c>
      <c r="FK30" s="9">
        <v>5.8306084756738503</v>
      </c>
      <c r="FL30" s="9">
        <v>5.8079003390347701</v>
      </c>
      <c r="FM30" s="9">
        <v>5.8828198217241203</v>
      </c>
      <c r="FN30" s="9">
        <v>5.8804412325548103</v>
      </c>
      <c r="FO30" s="9">
        <v>5.8500825286019804</v>
      </c>
      <c r="FP30" s="9">
        <v>5.8301605115469499</v>
      </c>
      <c r="FQ30" s="9">
        <v>5.8690852521225896</v>
      </c>
      <c r="FR30" s="9">
        <v>5.9072041722019604</v>
      </c>
      <c r="FS30" s="9">
        <v>5.7987822935431703</v>
      </c>
    </row>
  </sheetData>
  <conditionalFormatting sqref="B3:FS30">
    <cfRule type="expression" dxfId="25" priority="1">
      <formula>B3:FS30=MIN($B3:$FS3)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8F200-FD6E-44DC-99CB-45271AFE8766}">
  <dimension ref="A1:BS81"/>
  <sheetViews>
    <sheetView topLeftCell="A32" zoomScale="70" zoomScaleNormal="70" workbookViewId="0">
      <selection activeCell="H27" sqref="H27"/>
    </sheetView>
  </sheetViews>
  <sheetFormatPr defaultRowHeight="13.8" x14ac:dyDescent="0.25"/>
  <cols>
    <col min="1" max="1" width="6" bestFit="1" customWidth="1"/>
    <col min="2" max="2" width="13.19921875" bestFit="1" customWidth="1"/>
    <col min="3" max="3" width="13.69921875" bestFit="1" customWidth="1"/>
    <col min="4" max="4" width="14.69921875" bestFit="1" customWidth="1"/>
    <col min="5" max="46" width="13.69921875" bestFit="1" customWidth="1"/>
  </cols>
  <sheetData>
    <row r="1" spans="1:71" x14ac:dyDescent="0.25">
      <c r="A1" s="22" t="s">
        <v>107</v>
      </c>
      <c r="B1" s="24" t="s">
        <v>4</v>
      </c>
      <c r="C1" s="24" t="s">
        <v>5</v>
      </c>
      <c r="D1" s="24" t="s">
        <v>6</v>
      </c>
      <c r="E1" s="24" t="s">
        <v>7</v>
      </c>
      <c r="F1" s="24" t="s">
        <v>8</v>
      </c>
      <c r="G1" s="24" t="s">
        <v>9</v>
      </c>
      <c r="H1" s="24" t="s">
        <v>10</v>
      </c>
      <c r="I1" s="24" t="s">
        <v>11</v>
      </c>
      <c r="J1" s="24" t="s">
        <v>12</v>
      </c>
      <c r="K1" s="24" t="s">
        <v>13</v>
      </c>
      <c r="L1" s="24" t="s">
        <v>14</v>
      </c>
      <c r="M1" s="24" t="s">
        <v>15</v>
      </c>
      <c r="N1" s="24" t="s">
        <v>16</v>
      </c>
      <c r="O1" s="24" t="s">
        <v>17</v>
      </c>
      <c r="P1" s="24" t="s">
        <v>18</v>
      </c>
      <c r="Q1" s="24" t="s">
        <v>19</v>
      </c>
      <c r="R1" s="24" t="s">
        <v>20</v>
      </c>
      <c r="S1" s="24" t="s">
        <v>21</v>
      </c>
      <c r="T1" s="24" t="s">
        <v>22</v>
      </c>
      <c r="U1" s="24" t="s">
        <v>23</v>
      </c>
      <c r="V1" s="24" t="s">
        <v>24</v>
      </c>
      <c r="W1" s="24" t="s">
        <v>25</v>
      </c>
      <c r="X1" s="24" t="s">
        <v>26</v>
      </c>
      <c r="Y1" s="24" t="s">
        <v>27</v>
      </c>
      <c r="Z1" s="24" t="s">
        <v>108</v>
      </c>
      <c r="AA1" s="24" t="s">
        <v>109</v>
      </c>
      <c r="AB1" s="24" t="s">
        <v>110</v>
      </c>
      <c r="AC1" s="24" t="s">
        <v>111</v>
      </c>
      <c r="AD1" s="24" t="s">
        <v>112</v>
      </c>
      <c r="AE1" s="24" t="s">
        <v>113</v>
      </c>
      <c r="AF1" s="24" t="s">
        <v>114</v>
      </c>
      <c r="AG1" s="24" t="s">
        <v>115</v>
      </c>
      <c r="AH1" s="24" t="s">
        <v>116</v>
      </c>
      <c r="AI1" s="24" t="s">
        <v>117</v>
      </c>
      <c r="AJ1" s="24" t="s">
        <v>118</v>
      </c>
      <c r="AK1" s="24" t="s">
        <v>119</v>
      </c>
      <c r="AL1" s="24" t="s">
        <v>120</v>
      </c>
      <c r="AM1" s="24" t="s">
        <v>121</v>
      </c>
      <c r="AN1" s="24" t="s">
        <v>122</v>
      </c>
      <c r="AO1" s="24" t="s">
        <v>123</v>
      </c>
      <c r="AP1" s="24" t="s">
        <v>124</v>
      </c>
      <c r="AQ1" s="24" t="s">
        <v>125</v>
      </c>
      <c r="AR1" s="24" t="s">
        <v>126</v>
      </c>
      <c r="AS1" s="24" t="s">
        <v>127</v>
      </c>
      <c r="AT1" s="24" t="s">
        <v>128</v>
      </c>
      <c r="AY1" s="22"/>
    </row>
    <row r="2" spans="1:71" s="19" customFormat="1" x14ac:dyDescent="0.25">
      <c r="A2" s="21" t="s">
        <v>0</v>
      </c>
      <c r="B2" s="25">
        <v>2</v>
      </c>
      <c r="C2" s="23">
        <v>47.647631837178501</v>
      </c>
      <c r="D2" s="23">
        <v>493.43250155240099</v>
      </c>
      <c r="E2" s="23">
        <v>48.194434964595402</v>
      </c>
      <c r="F2" s="23">
        <v>45.497214578640403</v>
      </c>
      <c r="G2" s="23">
        <v>44.750703956126003</v>
      </c>
      <c r="H2" s="23">
        <v>42.399320017080697</v>
      </c>
      <c r="I2" s="23">
        <v>44.996819314245002</v>
      </c>
      <c r="J2" s="23">
        <v>41.740025468604998</v>
      </c>
      <c r="K2" s="23">
        <v>42.812760378469697</v>
      </c>
      <c r="L2" s="23">
        <v>42.554675586891399</v>
      </c>
      <c r="M2" s="23">
        <v>43.297126082898899</v>
      </c>
      <c r="N2" s="23">
        <v>42.846697569105501</v>
      </c>
      <c r="O2" s="23">
        <v>41.173960345428398</v>
      </c>
      <c r="P2" s="23">
        <v>40.871877134594797</v>
      </c>
      <c r="Q2" s="23">
        <v>40.6018417064614</v>
      </c>
      <c r="R2" s="23">
        <v>39.9897537641857</v>
      </c>
      <c r="S2" s="23">
        <v>39.3304104881095</v>
      </c>
      <c r="T2" s="23">
        <v>43.009398276866698</v>
      </c>
      <c r="U2" s="23">
        <v>40.743500835831902</v>
      </c>
      <c r="V2" s="23">
        <v>39.799949238231001</v>
      </c>
      <c r="W2" s="23">
        <v>39.6935321118576</v>
      </c>
      <c r="X2" s="23">
        <v>39.191807605440601</v>
      </c>
      <c r="Y2" s="23">
        <v>40.401802774928598</v>
      </c>
      <c r="Z2" s="23">
        <v>34.0809713568067</v>
      </c>
      <c r="AA2" s="23">
        <v>31.628707093448899</v>
      </c>
      <c r="AB2" s="23">
        <v>35.0463607704393</v>
      </c>
      <c r="AC2" s="23">
        <v>35.264292532885001</v>
      </c>
      <c r="AD2" s="23">
        <v>36.684537981905201</v>
      </c>
      <c r="AE2" s="23">
        <v>39.221539972202997</v>
      </c>
      <c r="AF2" s="23">
        <v>39.140285786554401</v>
      </c>
      <c r="AG2" s="23">
        <v>38.611155888438901</v>
      </c>
      <c r="AH2" s="23">
        <v>39.055482252517997</v>
      </c>
      <c r="AI2" s="23">
        <v>36.206875320116801</v>
      </c>
      <c r="AJ2" s="23">
        <v>33.790919502590597</v>
      </c>
      <c r="AK2" s="23">
        <v>33.388400925372999</v>
      </c>
      <c r="AL2" s="23">
        <v>33.833695854192797</v>
      </c>
      <c r="AM2" s="23">
        <v>35.800860362213797</v>
      </c>
      <c r="AN2" s="23">
        <v>33.347486841458696</v>
      </c>
      <c r="AO2" s="23">
        <v>34.043545947609999</v>
      </c>
      <c r="AP2" s="23">
        <v>34.945052889520802</v>
      </c>
      <c r="AQ2" s="23">
        <v>33.114797515727403</v>
      </c>
      <c r="AR2" s="23">
        <v>34.425406729589</v>
      </c>
      <c r="AS2" s="23">
        <v>33.130515998300098</v>
      </c>
      <c r="AT2" s="23">
        <v>32.422064355558298</v>
      </c>
      <c r="AY2" s="21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</row>
    <row r="3" spans="1:71" x14ac:dyDescent="0.25">
      <c r="A3" s="22" t="s">
        <v>0</v>
      </c>
      <c r="B3" s="25">
        <v>3</v>
      </c>
      <c r="C3" s="23">
        <v>47.323899044489103</v>
      </c>
      <c r="D3" s="23">
        <v>493.55603702778501</v>
      </c>
      <c r="E3" s="23">
        <v>47.377174664341403</v>
      </c>
      <c r="F3" s="23">
        <v>45.493680315551998</v>
      </c>
      <c r="G3" s="23">
        <v>46.348022381053198</v>
      </c>
      <c r="H3" s="23">
        <v>44.286394252772098</v>
      </c>
      <c r="I3" s="23">
        <v>43.774098153881397</v>
      </c>
      <c r="J3" s="23">
        <v>41.137168221228201</v>
      </c>
      <c r="K3" s="23">
        <v>44.031271315343901</v>
      </c>
      <c r="L3" s="23">
        <v>43.106978684788203</v>
      </c>
      <c r="M3" s="23">
        <v>43.205301026570503</v>
      </c>
      <c r="N3" s="23">
        <v>41.306779382920404</v>
      </c>
      <c r="O3" s="23">
        <v>40.838431205036898</v>
      </c>
      <c r="P3" s="23">
        <v>40.590396185894498</v>
      </c>
      <c r="Q3" s="23">
        <v>41.083871316621497</v>
      </c>
      <c r="R3" s="23">
        <v>41.8372557691373</v>
      </c>
      <c r="S3" s="23">
        <v>40.635911894157601</v>
      </c>
      <c r="T3" s="23">
        <v>41.932770861558602</v>
      </c>
      <c r="U3" s="23">
        <v>41.187399708628902</v>
      </c>
      <c r="V3" s="23">
        <v>41.259022901035998</v>
      </c>
      <c r="W3" s="23">
        <v>39.139638576104197</v>
      </c>
      <c r="X3" s="23">
        <v>41.786945577715997</v>
      </c>
      <c r="Y3" s="23">
        <v>41.9702354887567</v>
      </c>
      <c r="Z3" s="23">
        <v>33.353556198223004</v>
      </c>
      <c r="AA3" s="23">
        <v>32.258671978605399</v>
      </c>
      <c r="AB3" s="23">
        <v>34.130572661140803</v>
      </c>
      <c r="AC3" s="23">
        <v>33.5719287909331</v>
      </c>
      <c r="AD3" s="23">
        <v>35.511540907454702</v>
      </c>
      <c r="AE3" s="23">
        <v>37.465653083972398</v>
      </c>
      <c r="AF3" s="23">
        <v>38.928011313250998</v>
      </c>
      <c r="AG3" s="23">
        <v>36.601985220492402</v>
      </c>
      <c r="AH3" s="23">
        <v>38.772266217865599</v>
      </c>
      <c r="AI3" s="23">
        <v>35.616246108457403</v>
      </c>
      <c r="AJ3" s="23">
        <v>34.068857272624399</v>
      </c>
      <c r="AK3" s="23">
        <v>34.375359902351498</v>
      </c>
      <c r="AL3" s="23">
        <v>34.7694149218947</v>
      </c>
      <c r="AM3" s="23">
        <v>35.1050713486148</v>
      </c>
      <c r="AN3" s="23">
        <v>35.934542677388798</v>
      </c>
      <c r="AO3" s="23">
        <v>34.111674280893297</v>
      </c>
      <c r="AP3" s="23">
        <v>33.583560080162201</v>
      </c>
      <c r="AQ3" s="23">
        <v>32.616499463410101</v>
      </c>
      <c r="AR3" s="23">
        <v>31.965163927327499</v>
      </c>
      <c r="AS3" s="23">
        <v>32.411652171890502</v>
      </c>
      <c r="AT3" s="23">
        <v>31.116002223155199</v>
      </c>
      <c r="AY3" s="22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</row>
    <row r="4" spans="1:71" x14ac:dyDescent="0.25">
      <c r="A4" s="22" t="s">
        <v>0</v>
      </c>
      <c r="B4" s="25">
        <v>4</v>
      </c>
      <c r="C4" s="23">
        <v>48.542859743758697</v>
      </c>
      <c r="D4" s="23">
        <v>494.01632371445999</v>
      </c>
      <c r="E4" s="23">
        <v>46.992309121850802</v>
      </c>
      <c r="F4" s="23">
        <v>46.263177084409698</v>
      </c>
      <c r="G4" s="23">
        <v>45.338651144615902</v>
      </c>
      <c r="H4" s="23">
        <v>44.9259581499077</v>
      </c>
      <c r="I4" s="23">
        <v>45.323304183669499</v>
      </c>
      <c r="J4" s="23">
        <v>43.1806400117582</v>
      </c>
      <c r="K4" s="23">
        <v>44.628992750277803</v>
      </c>
      <c r="L4" s="23">
        <v>44.5152056431156</v>
      </c>
      <c r="M4" s="23">
        <v>42.811270260955702</v>
      </c>
      <c r="N4" s="23">
        <v>44.207776545780199</v>
      </c>
      <c r="O4" s="23">
        <v>41.4327965119544</v>
      </c>
      <c r="P4" s="23">
        <v>41.119284221919401</v>
      </c>
      <c r="Q4" s="23">
        <v>42.470115725338196</v>
      </c>
      <c r="R4" s="23">
        <v>44.121288712886397</v>
      </c>
      <c r="S4" s="23">
        <v>43.390718636256899</v>
      </c>
      <c r="T4" s="23">
        <v>42.669389694582499</v>
      </c>
      <c r="U4" s="23">
        <v>42.0112886490855</v>
      </c>
      <c r="V4" s="23">
        <v>42.998846052928101</v>
      </c>
      <c r="W4" s="23">
        <v>42.552904125868302</v>
      </c>
      <c r="X4" s="23">
        <v>45.199422755060297</v>
      </c>
      <c r="Y4" s="23">
        <v>43.619572884835002</v>
      </c>
      <c r="Z4" s="23">
        <v>33.576279140992497</v>
      </c>
      <c r="AA4" s="23">
        <v>32.189084770193098</v>
      </c>
      <c r="AB4" s="23">
        <v>35.632097554233702</v>
      </c>
      <c r="AC4" s="23">
        <v>34.212935052931101</v>
      </c>
      <c r="AD4" s="23">
        <v>36.604781675948097</v>
      </c>
      <c r="AE4" s="23">
        <v>38.159682555816197</v>
      </c>
      <c r="AF4" s="23">
        <v>39.901734296046797</v>
      </c>
      <c r="AG4" s="23">
        <v>35.7845262657547</v>
      </c>
      <c r="AH4" s="23">
        <v>36.945207221441201</v>
      </c>
      <c r="AI4" s="23">
        <v>35.638353258253801</v>
      </c>
      <c r="AJ4" s="23">
        <v>36.199437121891997</v>
      </c>
      <c r="AK4" s="23">
        <v>34.716949854812398</v>
      </c>
      <c r="AL4" s="23">
        <v>34.701711932783603</v>
      </c>
      <c r="AM4" s="23">
        <v>35.571977482723803</v>
      </c>
      <c r="AN4" s="23">
        <v>35.003521977561903</v>
      </c>
      <c r="AO4" s="23">
        <v>34.549243848275403</v>
      </c>
      <c r="AP4" s="23">
        <v>31.5980528847419</v>
      </c>
      <c r="AQ4" s="23">
        <v>34.178804416834701</v>
      </c>
      <c r="AR4" s="23">
        <v>32.673665653496997</v>
      </c>
      <c r="AS4" s="23">
        <v>31.260920597001501</v>
      </c>
      <c r="AT4" s="23">
        <v>31.940566876231301</v>
      </c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</row>
    <row r="5" spans="1:71" x14ac:dyDescent="0.25">
      <c r="A5" s="22" t="s">
        <v>0</v>
      </c>
      <c r="B5" s="25">
        <v>5</v>
      </c>
      <c r="C5" s="23">
        <v>48.296284571104898</v>
      </c>
      <c r="D5" s="23">
        <v>494.47878625863899</v>
      </c>
      <c r="E5" s="23">
        <v>48.5334334984584</v>
      </c>
      <c r="F5" s="23">
        <v>47.619913274651701</v>
      </c>
      <c r="G5" s="23">
        <v>46.891211813518602</v>
      </c>
      <c r="H5" s="23">
        <v>45.885432929978599</v>
      </c>
      <c r="I5" s="23">
        <v>45.395672198667903</v>
      </c>
      <c r="J5" s="23">
        <v>44.880580827257802</v>
      </c>
      <c r="K5" s="23">
        <v>45.6960527312322</v>
      </c>
      <c r="L5" s="23">
        <v>44.4896019987724</v>
      </c>
      <c r="M5" s="23">
        <v>43.191325430746502</v>
      </c>
      <c r="N5" s="23">
        <v>42.024751193391602</v>
      </c>
      <c r="O5" s="23">
        <v>42.858250328079599</v>
      </c>
      <c r="P5" s="23">
        <v>43.6735675429045</v>
      </c>
      <c r="Q5" s="23">
        <v>45.2783139908721</v>
      </c>
      <c r="R5" s="23">
        <v>42.532039334981498</v>
      </c>
      <c r="S5" s="23">
        <v>44.515012980071297</v>
      </c>
      <c r="T5" s="23">
        <v>44.952053500134703</v>
      </c>
      <c r="U5" s="23">
        <v>45.9831831089787</v>
      </c>
      <c r="V5" s="23">
        <v>45.377715324524203</v>
      </c>
      <c r="W5" s="23">
        <v>45.074233907047898</v>
      </c>
      <c r="X5" s="23">
        <v>45.237056035609299</v>
      </c>
      <c r="Y5" s="23">
        <v>44.2103678811648</v>
      </c>
      <c r="Z5" s="23">
        <v>34.667743307829703</v>
      </c>
      <c r="AA5" s="23">
        <v>33.183446931227699</v>
      </c>
      <c r="AB5" s="23">
        <v>35.647479060953899</v>
      </c>
      <c r="AC5" s="23">
        <v>37.596289127382398</v>
      </c>
      <c r="AD5" s="23">
        <v>36.961499630078599</v>
      </c>
      <c r="AE5" s="23">
        <v>36.908406798889501</v>
      </c>
      <c r="AF5" s="23">
        <v>38.242909349485103</v>
      </c>
      <c r="AG5" s="23">
        <v>36.166932902979703</v>
      </c>
      <c r="AH5" s="23">
        <v>38.540333757974899</v>
      </c>
      <c r="AI5" s="23">
        <v>37.260735793247001</v>
      </c>
      <c r="AJ5" s="23">
        <v>36.033808559912202</v>
      </c>
      <c r="AK5" s="23">
        <v>37.6636984601964</v>
      </c>
      <c r="AL5" s="23">
        <v>35.107301663851601</v>
      </c>
      <c r="AM5" s="23">
        <v>35.553051534412901</v>
      </c>
      <c r="AN5" s="23">
        <v>35.662757102656002</v>
      </c>
      <c r="AO5" s="23">
        <v>34.652757737189397</v>
      </c>
      <c r="AP5" s="23">
        <v>35.2571325037012</v>
      </c>
      <c r="AQ5" s="23">
        <v>33.975942001899</v>
      </c>
      <c r="AR5" s="23">
        <v>33.173396907677997</v>
      </c>
      <c r="AS5" s="23">
        <v>33.736915510499998</v>
      </c>
      <c r="AT5" s="23">
        <v>34.155063535311498</v>
      </c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</row>
    <row r="6" spans="1:71" x14ac:dyDescent="0.25">
      <c r="A6" s="22" t="s">
        <v>0</v>
      </c>
      <c r="B6" s="25">
        <v>6</v>
      </c>
      <c r="C6" s="23">
        <v>49.123306019175899</v>
      </c>
      <c r="D6" s="23">
        <v>494.75429768990102</v>
      </c>
      <c r="E6" s="23">
        <v>49.445998128606703</v>
      </c>
      <c r="F6" s="23">
        <v>48.669697790491298</v>
      </c>
      <c r="G6" s="23">
        <v>47.842348422481003</v>
      </c>
      <c r="H6" s="23">
        <v>47.502205676465699</v>
      </c>
      <c r="I6" s="23">
        <v>46.036791911204297</v>
      </c>
      <c r="J6" s="23">
        <v>46.391560324867399</v>
      </c>
      <c r="K6" s="23">
        <v>45.662028189769103</v>
      </c>
      <c r="L6" s="23">
        <v>44.938719431286898</v>
      </c>
      <c r="M6" s="23">
        <v>47.395201581606003</v>
      </c>
      <c r="N6" s="23">
        <v>47.226639643784701</v>
      </c>
      <c r="O6" s="23">
        <v>47.085511557673101</v>
      </c>
      <c r="P6" s="23">
        <v>46.510512445044903</v>
      </c>
      <c r="Q6" s="23">
        <v>46.421577102834398</v>
      </c>
      <c r="R6" s="23">
        <v>45.685208369136298</v>
      </c>
      <c r="S6" s="23">
        <v>46.133457001539497</v>
      </c>
      <c r="T6" s="23">
        <v>48.495685168512303</v>
      </c>
      <c r="U6" s="23">
        <v>48.612944884711602</v>
      </c>
      <c r="V6" s="23">
        <v>45.841172629943898</v>
      </c>
      <c r="W6" s="23">
        <v>45.588717381079299</v>
      </c>
      <c r="X6" s="23">
        <v>46.922885539360699</v>
      </c>
      <c r="Y6" s="23">
        <v>46.213478393093297</v>
      </c>
      <c r="Z6" s="23">
        <v>36.368430870451498</v>
      </c>
      <c r="AA6" s="23">
        <v>35.214780686306803</v>
      </c>
      <c r="AB6" s="23">
        <v>37.885810759554701</v>
      </c>
      <c r="AC6" s="23">
        <v>39.398849610031597</v>
      </c>
      <c r="AD6" s="23">
        <v>39.5858051468648</v>
      </c>
      <c r="AE6" s="23">
        <v>39.285712084021696</v>
      </c>
      <c r="AF6" s="23">
        <v>39.083519439870599</v>
      </c>
      <c r="AG6" s="23">
        <v>36.382502155566101</v>
      </c>
      <c r="AH6" s="23">
        <v>39.826674624345003</v>
      </c>
      <c r="AI6" s="23">
        <v>38.435334240776598</v>
      </c>
      <c r="AJ6" s="23">
        <v>36.751214881715498</v>
      </c>
      <c r="AK6" s="23">
        <v>36.421994457089902</v>
      </c>
      <c r="AL6" s="23">
        <v>35.767518892094301</v>
      </c>
      <c r="AM6" s="23">
        <v>35.953438777770998</v>
      </c>
      <c r="AN6" s="23">
        <v>37.094924601708101</v>
      </c>
      <c r="AO6" s="23">
        <v>35.004237651341498</v>
      </c>
      <c r="AP6" s="23">
        <v>36.464202664836201</v>
      </c>
      <c r="AQ6" s="23">
        <v>34.8212723752928</v>
      </c>
      <c r="AR6" s="23">
        <v>33.8196378636313</v>
      </c>
      <c r="AS6" s="23">
        <v>34.186244508716698</v>
      </c>
      <c r="AT6" s="23">
        <v>34.475008958454701</v>
      </c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</row>
    <row r="7" spans="1:71" x14ac:dyDescent="0.25">
      <c r="A7" s="22" t="s">
        <v>0</v>
      </c>
      <c r="B7" s="25">
        <v>7</v>
      </c>
      <c r="C7" s="23">
        <v>51.081245581927199</v>
      </c>
      <c r="D7" s="23">
        <v>493.68091469126</v>
      </c>
      <c r="E7" s="23">
        <v>51.951140695230997</v>
      </c>
      <c r="F7" s="23">
        <v>50.460484787799203</v>
      </c>
      <c r="G7" s="23">
        <v>49.599689051807403</v>
      </c>
      <c r="H7" s="23">
        <v>48.504883300607801</v>
      </c>
      <c r="I7" s="23">
        <v>46.913627998093297</v>
      </c>
      <c r="J7" s="23">
        <v>49.512131600832397</v>
      </c>
      <c r="K7" s="23">
        <v>48.677069843573001</v>
      </c>
      <c r="L7" s="23">
        <v>50.823679119943002</v>
      </c>
      <c r="M7" s="23">
        <v>49.513674533733003</v>
      </c>
      <c r="N7" s="23">
        <v>49.793868131724601</v>
      </c>
      <c r="O7" s="23">
        <v>48.0710139926612</v>
      </c>
      <c r="P7" s="23">
        <v>48.6246763776441</v>
      </c>
      <c r="Q7" s="23">
        <v>46.930376432299298</v>
      </c>
      <c r="R7" s="23">
        <v>48.151520390407597</v>
      </c>
      <c r="S7" s="23">
        <v>47.164337531773697</v>
      </c>
      <c r="T7" s="23">
        <v>48.693995088877799</v>
      </c>
      <c r="U7" s="23">
        <v>48.376870070355302</v>
      </c>
      <c r="V7" s="23">
        <v>48.466524664676498</v>
      </c>
      <c r="W7" s="23">
        <v>45.803314634614303</v>
      </c>
      <c r="X7" s="23">
        <v>45.828193795979203</v>
      </c>
      <c r="Y7" s="23">
        <v>45.815403670625898</v>
      </c>
      <c r="Z7" s="23">
        <v>37.111132450600103</v>
      </c>
      <c r="AA7" s="23">
        <v>36.281409977560401</v>
      </c>
      <c r="AB7" s="23">
        <v>41.041541206181698</v>
      </c>
      <c r="AC7" s="23">
        <v>39.695271603330703</v>
      </c>
      <c r="AD7" s="23">
        <v>38.192463774112497</v>
      </c>
      <c r="AE7" s="23">
        <v>39.217575303137103</v>
      </c>
      <c r="AF7" s="23">
        <v>39.975278123048597</v>
      </c>
      <c r="AG7" s="23">
        <v>36.936730184083999</v>
      </c>
      <c r="AH7" s="23">
        <v>38.692557181795102</v>
      </c>
      <c r="AI7" s="23">
        <v>39.837008287933301</v>
      </c>
      <c r="AJ7" s="23">
        <v>37.772717190194697</v>
      </c>
      <c r="AK7" s="23">
        <v>39.690691390614901</v>
      </c>
      <c r="AL7" s="23">
        <v>39.437010571584501</v>
      </c>
      <c r="AM7" s="23">
        <v>38.3864794958481</v>
      </c>
      <c r="AN7" s="23">
        <v>38.384554037083703</v>
      </c>
      <c r="AO7" s="23">
        <v>38.203044998490199</v>
      </c>
      <c r="AP7" s="23">
        <v>37.059867355570198</v>
      </c>
      <c r="AQ7" s="23">
        <v>35.886530643633101</v>
      </c>
      <c r="AR7" s="23">
        <v>36.273622434870902</v>
      </c>
      <c r="AS7" s="23">
        <v>36.004678118667201</v>
      </c>
      <c r="AT7" s="23">
        <v>35.515337327885099</v>
      </c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</row>
    <row r="8" spans="1:71" x14ac:dyDescent="0.25">
      <c r="A8" s="22" t="s">
        <v>0</v>
      </c>
      <c r="B8" s="25">
        <v>8</v>
      </c>
      <c r="C8" s="23">
        <v>54.041299468810898</v>
      </c>
      <c r="D8" s="23">
        <v>494.184312290702</v>
      </c>
      <c r="E8" s="23">
        <v>54.876667845973003</v>
      </c>
      <c r="F8" s="23">
        <v>51.107035828559603</v>
      </c>
      <c r="G8" s="23">
        <v>51.106582090743402</v>
      </c>
      <c r="H8" s="23">
        <v>48.388722511165398</v>
      </c>
      <c r="I8" s="23">
        <v>49.577235378869602</v>
      </c>
      <c r="J8" s="23">
        <v>48.188748542044401</v>
      </c>
      <c r="K8" s="23">
        <v>49.619679164932997</v>
      </c>
      <c r="L8" s="23">
        <v>50.039672752628498</v>
      </c>
      <c r="M8" s="23">
        <v>49.612837113520399</v>
      </c>
      <c r="N8" s="23">
        <v>48.587528435903401</v>
      </c>
      <c r="O8" s="23">
        <v>48.874075710744499</v>
      </c>
      <c r="P8" s="23">
        <v>50.958362284873502</v>
      </c>
      <c r="Q8" s="23">
        <v>50.518973984074201</v>
      </c>
      <c r="R8" s="23">
        <v>48.3293072807231</v>
      </c>
      <c r="S8" s="23">
        <v>49.492411816161997</v>
      </c>
      <c r="T8" s="23">
        <v>48.623023623584501</v>
      </c>
      <c r="U8" s="23">
        <v>50.594812213873404</v>
      </c>
      <c r="V8" s="23">
        <v>47.739439737549802</v>
      </c>
      <c r="W8" s="23">
        <v>46.360943331939502</v>
      </c>
      <c r="X8" s="23">
        <v>47.547792211441497</v>
      </c>
      <c r="Y8" s="23">
        <v>46.386051160971903</v>
      </c>
      <c r="Z8" s="23">
        <v>36.824919595926403</v>
      </c>
      <c r="AA8" s="23">
        <v>35.698242462138097</v>
      </c>
      <c r="AB8" s="23">
        <v>39.624265032867498</v>
      </c>
      <c r="AC8" s="23">
        <v>40.3392965094204</v>
      </c>
      <c r="AD8" s="23">
        <v>38.386908917002998</v>
      </c>
      <c r="AE8" s="23">
        <v>39.23112208781</v>
      </c>
      <c r="AF8" s="23">
        <v>41.801201407897899</v>
      </c>
      <c r="AG8" s="23">
        <v>38.658432084520499</v>
      </c>
      <c r="AH8" s="23">
        <v>37.981490215124502</v>
      </c>
      <c r="AI8" s="23">
        <v>41.579474811736802</v>
      </c>
      <c r="AJ8" s="23">
        <v>38.425117102429901</v>
      </c>
      <c r="AK8" s="23">
        <v>38.400531512986298</v>
      </c>
      <c r="AL8" s="23">
        <v>38.528488645003101</v>
      </c>
      <c r="AM8" s="23">
        <v>35.520926528396203</v>
      </c>
      <c r="AN8" s="23">
        <v>40.007859633451602</v>
      </c>
      <c r="AO8" s="23">
        <v>39.1169468109062</v>
      </c>
      <c r="AP8" s="23">
        <v>38.052261755873502</v>
      </c>
      <c r="AQ8" s="23">
        <v>36.762797896016899</v>
      </c>
      <c r="AR8" s="23">
        <v>36.549996214623398</v>
      </c>
      <c r="AS8" s="23">
        <v>37.110867645987298</v>
      </c>
      <c r="AT8" s="23">
        <v>37.048209218190401</v>
      </c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</row>
    <row r="9" spans="1:71" x14ac:dyDescent="0.25">
      <c r="A9" s="22" t="s">
        <v>0</v>
      </c>
      <c r="B9" s="25">
        <v>9</v>
      </c>
      <c r="C9" s="23">
        <v>55.696609875242302</v>
      </c>
      <c r="D9" s="23">
        <v>493.58241134191599</v>
      </c>
      <c r="E9" s="23">
        <v>55.065561174617699</v>
      </c>
      <c r="F9" s="23">
        <v>53.644558012617601</v>
      </c>
      <c r="G9" s="23">
        <v>53.858158217277897</v>
      </c>
      <c r="H9" s="23">
        <v>52.164052988447096</v>
      </c>
      <c r="I9" s="23">
        <v>50.580362907289199</v>
      </c>
      <c r="J9" s="23">
        <v>51.0098974764094</v>
      </c>
      <c r="K9" s="23">
        <v>52.261216028244299</v>
      </c>
      <c r="L9" s="23">
        <v>53.015346005487402</v>
      </c>
      <c r="M9" s="23">
        <v>53.026322018879902</v>
      </c>
      <c r="N9" s="23">
        <v>51.192439966432403</v>
      </c>
      <c r="O9" s="23">
        <v>52.37317247072</v>
      </c>
      <c r="P9" s="23">
        <v>52.790540688851301</v>
      </c>
      <c r="Q9" s="23">
        <v>52.7559056135877</v>
      </c>
      <c r="R9" s="23">
        <v>50.051293982313297</v>
      </c>
      <c r="S9" s="23">
        <v>50.865580359710997</v>
      </c>
      <c r="T9" s="23">
        <v>50.757355699735797</v>
      </c>
      <c r="U9" s="23">
        <v>52.902815928792698</v>
      </c>
      <c r="V9" s="23">
        <v>52.914338116991097</v>
      </c>
      <c r="W9" s="23">
        <v>51.264619273617797</v>
      </c>
      <c r="X9" s="23">
        <v>51.420067214474599</v>
      </c>
      <c r="Y9" s="23">
        <v>52.302569759433702</v>
      </c>
      <c r="Z9" s="23">
        <v>39.357920732280498</v>
      </c>
      <c r="AA9" s="23">
        <v>37.779094234858498</v>
      </c>
      <c r="AB9" s="23">
        <v>40.702523595619297</v>
      </c>
      <c r="AC9" s="23">
        <v>39.275528714071299</v>
      </c>
      <c r="AD9" s="23">
        <v>37.952282978074003</v>
      </c>
      <c r="AE9" s="23">
        <v>39.045686200600102</v>
      </c>
      <c r="AF9" s="23">
        <v>43.357261747882298</v>
      </c>
      <c r="AG9" s="23">
        <v>39.726711840442903</v>
      </c>
      <c r="AH9" s="23">
        <v>40.730511650914799</v>
      </c>
      <c r="AI9" s="23">
        <v>39.882104348260597</v>
      </c>
      <c r="AJ9" s="23">
        <v>40.141735117303298</v>
      </c>
      <c r="AK9" s="23">
        <v>41.007923863524297</v>
      </c>
      <c r="AL9" s="23">
        <v>40.301327052079998</v>
      </c>
      <c r="AM9" s="23">
        <v>37.702162159588198</v>
      </c>
      <c r="AN9" s="23">
        <v>39.794913277100797</v>
      </c>
      <c r="AO9" s="23">
        <v>39.500821177034901</v>
      </c>
      <c r="AP9" s="23">
        <v>39.427508834279301</v>
      </c>
      <c r="AQ9" s="23">
        <v>38.565438521676001</v>
      </c>
      <c r="AR9" s="23">
        <v>38.518062745083</v>
      </c>
      <c r="AS9" s="23">
        <v>37.5315377825791</v>
      </c>
      <c r="AT9" s="23">
        <v>37.657745023335202</v>
      </c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</row>
    <row r="10" spans="1:71" x14ac:dyDescent="0.25">
      <c r="A10" s="22" t="s">
        <v>0</v>
      </c>
      <c r="B10" s="25">
        <v>10</v>
      </c>
      <c r="C10" s="23">
        <v>57.5442024596097</v>
      </c>
      <c r="D10" s="23">
        <v>493.660361521445</v>
      </c>
      <c r="E10" s="23">
        <v>57.187454229241098</v>
      </c>
      <c r="F10" s="23">
        <v>55.204649353021402</v>
      </c>
      <c r="G10" s="23">
        <v>52.047926500659699</v>
      </c>
      <c r="H10" s="23">
        <v>52.493166598128703</v>
      </c>
      <c r="I10" s="23">
        <v>52.799119560542202</v>
      </c>
      <c r="J10" s="23">
        <v>53.578026999276503</v>
      </c>
      <c r="K10" s="23">
        <v>52.766105112648503</v>
      </c>
      <c r="L10" s="23">
        <v>53.310684031266703</v>
      </c>
      <c r="M10" s="23">
        <v>53.047711679635697</v>
      </c>
      <c r="N10" s="23">
        <v>51.951149099392197</v>
      </c>
      <c r="O10" s="23">
        <v>52.333440788089703</v>
      </c>
      <c r="P10" s="23">
        <v>54.537742139350897</v>
      </c>
      <c r="Q10" s="23">
        <v>51.719850799887503</v>
      </c>
      <c r="R10" s="23">
        <v>52.087175774970902</v>
      </c>
      <c r="S10" s="23">
        <v>52.4689115064185</v>
      </c>
      <c r="T10" s="23">
        <v>52.825115609458599</v>
      </c>
      <c r="U10" s="23">
        <v>54.148738096206102</v>
      </c>
      <c r="V10" s="23">
        <v>51.459785572220603</v>
      </c>
      <c r="W10" s="23">
        <v>52.520123299850397</v>
      </c>
      <c r="X10" s="23">
        <v>51.464834663330301</v>
      </c>
      <c r="Y10" s="23">
        <v>50.819198733278597</v>
      </c>
      <c r="Z10" s="23">
        <v>39.621412908310703</v>
      </c>
      <c r="AA10" s="23">
        <v>39.469042443002998</v>
      </c>
      <c r="AB10" s="23">
        <v>42.498120279287903</v>
      </c>
      <c r="AC10" s="23">
        <v>39.738843900888803</v>
      </c>
      <c r="AD10" s="23">
        <v>39.1746893091359</v>
      </c>
      <c r="AE10" s="23">
        <v>41.589458259700599</v>
      </c>
      <c r="AF10" s="23">
        <v>42.264353624068796</v>
      </c>
      <c r="AG10" s="23">
        <v>39.914322141368402</v>
      </c>
      <c r="AH10" s="23">
        <v>40.476438619005201</v>
      </c>
      <c r="AI10" s="23">
        <v>41.677775638571198</v>
      </c>
      <c r="AJ10" s="23">
        <v>39.999072502854197</v>
      </c>
      <c r="AK10" s="23">
        <v>40.415222390329703</v>
      </c>
      <c r="AL10" s="23">
        <v>39.688276400212601</v>
      </c>
      <c r="AM10" s="23">
        <v>40.5849944820948</v>
      </c>
      <c r="AN10" s="23">
        <v>39.495792336413899</v>
      </c>
      <c r="AO10" s="23">
        <v>40.685707078976499</v>
      </c>
      <c r="AP10" s="23">
        <v>40.693691161679197</v>
      </c>
      <c r="AQ10" s="23">
        <v>39.7844345459499</v>
      </c>
      <c r="AR10" s="23">
        <v>39.743132973781499</v>
      </c>
      <c r="AS10" s="23">
        <v>40.632523470377102</v>
      </c>
      <c r="AT10" s="23">
        <v>41.782200485497803</v>
      </c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</row>
    <row r="11" spans="1:71" x14ac:dyDescent="0.25">
      <c r="A11" s="22" t="s">
        <v>0</v>
      </c>
      <c r="B11" s="25">
        <v>11</v>
      </c>
      <c r="C11" s="23">
        <v>58.604563648519303</v>
      </c>
      <c r="D11" s="23">
        <v>493.97268414888401</v>
      </c>
      <c r="E11" s="23">
        <v>58.984788302425699</v>
      </c>
      <c r="F11" s="23">
        <v>56.145140443794602</v>
      </c>
      <c r="G11" s="23">
        <v>55.545660126231297</v>
      </c>
      <c r="H11" s="23">
        <v>54.909435831738499</v>
      </c>
      <c r="I11" s="23">
        <v>53.654681284082898</v>
      </c>
      <c r="J11" s="23">
        <v>54.434982718507101</v>
      </c>
      <c r="K11" s="23">
        <v>54.505862465957399</v>
      </c>
      <c r="L11" s="23">
        <v>57.408163828437097</v>
      </c>
      <c r="M11" s="23">
        <v>56.568455814732097</v>
      </c>
      <c r="N11" s="23">
        <v>54.383604916106798</v>
      </c>
      <c r="O11" s="23">
        <v>55.547071045210103</v>
      </c>
      <c r="P11" s="23">
        <v>54.858673997068003</v>
      </c>
      <c r="Q11" s="23">
        <v>53.444130823515401</v>
      </c>
      <c r="R11" s="23">
        <v>54.470315148508597</v>
      </c>
      <c r="S11" s="23">
        <v>53.492207462307697</v>
      </c>
      <c r="T11" s="23">
        <v>51.949275952338901</v>
      </c>
      <c r="U11" s="23">
        <v>53.043704257288503</v>
      </c>
      <c r="V11" s="23">
        <v>54.253367772493803</v>
      </c>
      <c r="W11" s="23">
        <v>54.504352006888801</v>
      </c>
      <c r="X11" s="23">
        <v>51.467505593245598</v>
      </c>
      <c r="Y11" s="23">
        <v>54.332768407854097</v>
      </c>
      <c r="Z11" s="23">
        <v>40.3435009848071</v>
      </c>
      <c r="AA11" s="23">
        <v>39.550628823617799</v>
      </c>
      <c r="AB11" s="23">
        <v>43.271252621694202</v>
      </c>
      <c r="AC11" s="23">
        <v>42.303197974636603</v>
      </c>
      <c r="AD11" s="23">
        <v>41.4551582372724</v>
      </c>
      <c r="AE11" s="23">
        <v>41.829287004712199</v>
      </c>
      <c r="AF11" s="23">
        <v>42.360840528053998</v>
      </c>
      <c r="AG11" s="23">
        <v>42.382604690443799</v>
      </c>
      <c r="AH11" s="23">
        <v>40.6991315718086</v>
      </c>
      <c r="AI11" s="23">
        <v>43.435476530717096</v>
      </c>
      <c r="AJ11" s="23">
        <v>43.767253985126402</v>
      </c>
      <c r="AK11" s="23">
        <v>38.924482327046597</v>
      </c>
      <c r="AL11" s="23">
        <v>43.891134038832099</v>
      </c>
      <c r="AM11" s="23">
        <v>41.327374766479402</v>
      </c>
      <c r="AN11" s="23">
        <v>41.388584810376202</v>
      </c>
      <c r="AO11" s="23">
        <v>43.104388859187402</v>
      </c>
      <c r="AP11" s="23">
        <v>42.306413071558303</v>
      </c>
      <c r="AQ11" s="23">
        <v>39.792882446992998</v>
      </c>
      <c r="AR11" s="23">
        <v>42.137233216998901</v>
      </c>
      <c r="AS11" s="23">
        <v>42.087830598699803</v>
      </c>
      <c r="AT11" s="23">
        <v>41.459916103932898</v>
      </c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</row>
    <row r="12" spans="1:71" x14ac:dyDescent="0.25">
      <c r="A12" s="22" t="s">
        <v>0</v>
      </c>
      <c r="B12" s="25">
        <v>12</v>
      </c>
      <c r="C12" s="23">
        <v>62.712015976616797</v>
      </c>
      <c r="D12" s="23">
        <v>494.07369475863601</v>
      </c>
      <c r="E12" s="23">
        <v>62.4273285912859</v>
      </c>
      <c r="F12" s="23">
        <v>58.858391711966703</v>
      </c>
      <c r="G12" s="23">
        <v>57.940604933979699</v>
      </c>
      <c r="H12" s="23">
        <v>58.462590428066598</v>
      </c>
      <c r="I12" s="23">
        <v>56.404512135290602</v>
      </c>
      <c r="J12" s="23">
        <v>56.2422642679402</v>
      </c>
      <c r="K12" s="23">
        <v>58.584342298765598</v>
      </c>
      <c r="L12" s="23">
        <v>58.628679893894002</v>
      </c>
      <c r="M12" s="23">
        <v>57.730107417945597</v>
      </c>
      <c r="N12" s="23">
        <v>57.985664322475202</v>
      </c>
      <c r="O12" s="23">
        <v>58.574098040144797</v>
      </c>
      <c r="P12" s="23">
        <v>57.662110890727</v>
      </c>
      <c r="Q12" s="23">
        <v>56.958090978209199</v>
      </c>
      <c r="R12" s="23">
        <v>55.769445284816499</v>
      </c>
      <c r="S12" s="23">
        <v>56.813622144880398</v>
      </c>
      <c r="T12" s="23">
        <v>57.556116670691999</v>
      </c>
      <c r="U12" s="23">
        <v>56.176235747612097</v>
      </c>
      <c r="V12" s="23">
        <v>57.481621174645497</v>
      </c>
      <c r="W12" s="23">
        <v>56.869560650044598</v>
      </c>
      <c r="X12" s="23">
        <v>55.869314892677998</v>
      </c>
      <c r="Y12" s="23">
        <v>56.420546269067003</v>
      </c>
      <c r="Z12" s="23">
        <v>43.586520952087199</v>
      </c>
      <c r="AA12" s="23">
        <v>42.313478314483703</v>
      </c>
      <c r="AB12" s="23">
        <v>45.156729372056702</v>
      </c>
      <c r="AC12" s="23">
        <v>46.318396250303302</v>
      </c>
      <c r="AD12" s="23">
        <v>44.384733840631903</v>
      </c>
      <c r="AE12" s="23">
        <v>43.527763188186903</v>
      </c>
      <c r="AF12" s="23">
        <v>45.0139800734555</v>
      </c>
      <c r="AG12" s="23">
        <v>45.502076442785203</v>
      </c>
      <c r="AH12" s="23">
        <v>43.712555580904102</v>
      </c>
      <c r="AI12" s="23">
        <v>46.429216522698802</v>
      </c>
      <c r="AJ12" s="23">
        <v>45.157061969995098</v>
      </c>
      <c r="AK12" s="23">
        <v>44.621120505664599</v>
      </c>
      <c r="AL12" s="23">
        <v>44.359554449028501</v>
      </c>
      <c r="AM12" s="23">
        <v>44.135938409506203</v>
      </c>
      <c r="AN12" s="23">
        <v>46.379604189859101</v>
      </c>
      <c r="AO12" s="23">
        <v>46.026409733592601</v>
      </c>
      <c r="AP12" s="23">
        <v>45.186790911293997</v>
      </c>
      <c r="AQ12" s="23">
        <v>44.231584414441798</v>
      </c>
      <c r="AR12" s="23">
        <v>44.7372521243988</v>
      </c>
      <c r="AS12" s="23">
        <v>43.758094114230303</v>
      </c>
      <c r="AT12" s="23">
        <v>43.836469100445399</v>
      </c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</row>
    <row r="13" spans="1:71" x14ac:dyDescent="0.25">
      <c r="A13" s="22" t="s">
        <v>0</v>
      </c>
      <c r="B13" s="25">
        <v>13</v>
      </c>
      <c r="C13" s="23">
        <v>63.072807079157499</v>
      </c>
      <c r="D13" s="23">
        <v>494.89918842721301</v>
      </c>
      <c r="E13" s="23">
        <v>62.962595281495403</v>
      </c>
      <c r="F13" s="23">
        <v>61.551389363140402</v>
      </c>
      <c r="G13" s="23">
        <v>60.125375604653001</v>
      </c>
      <c r="H13" s="23">
        <v>60.105883122663499</v>
      </c>
      <c r="I13" s="23">
        <v>57.976551627312901</v>
      </c>
      <c r="J13" s="23">
        <v>59.431540892272999</v>
      </c>
      <c r="K13" s="23">
        <v>59.7957672966429</v>
      </c>
      <c r="L13" s="23">
        <v>58.501333790240601</v>
      </c>
      <c r="M13" s="23">
        <v>60.295509647491798</v>
      </c>
      <c r="N13" s="23">
        <v>58.791268928397798</v>
      </c>
      <c r="O13" s="23">
        <v>56.667307614761</v>
      </c>
      <c r="P13" s="23">
        <v>60.383581658226298</v>
      </c>
      <c r="Q13" s="23">
        <v>59.4509262333194</v>
      </c>
      <c r="R13" s="23">
        <v>58.687481302087903</v>
      </c>
      <c r="S13" s="23">
        <v>57.654385425900301</v>
      </c>
      <c r="T13" s="23">
        <v>59.255152634575097</v>
      </c>
      <c r="U13" s="23">
        <v>58.939355087752197</v>
      </c>
      <c r="V13" s="23">
        <v>57.664605126369601</v>
      </c>
      <c r="W13" s="23">
        <v>57.0652969885926</v>
      </c>
      <c r="X13" s="23">
        <v>55.708881570833299</v>
      </c>
      <c r="Y13" s="23">
        <v>58.657587873087202</v>
      </c>
      <c r="Z13" s="23">
        <v>46.762422294246299</v>
      </c>
      <c r="AA13" s="23">
        <v>43.961842471967202</v>
      </c>
      <c r="AB13" s="23">
        <v>48.420353979828</v>
      </c>
      <c r="AC13" s="23">
        <v>46.941513607688101</v>
      </c>
      <c r="AD13" s="23">
        <v>48.8546960332691</v>
      </c>
      <c r="AE13" s="23">
        <v>47.152354605076198</v>
      </c>
      <c r="AF13" s="23">
        <v>46.239039973219903</v>
      </c>
      <c r="AG13" s="23">
        <v>47.309082412363402</v>
      </c>
      <c r="AH13" s="23">
        <v>45.9474054806292</v>
      </c>
      <c r="AI13" s="23">
        <v>49.751479097036999</v>
      </c>
      <c r="AJ13" s="23">
        <v>49.561201723825803</v>
      </c>
      <c r="AK13" s="23">
        <v>49.547331073157203</v>
      </c>
      <c r="AL13" s="23">
        <v>50.022499018172397</v>
      </c>
      <c r="AM13" s="23">
        <v>50.209835832681399</v>
      </c>
      <c r="AN13" s="23">
        <v>49.392758056778902</v>
      </c>
      <c r="AO13" s="23">
        <v>49.259334478396603</v>
      </c>
      <c r="AP13" s="23">
        <v>48.7757956888126</v>
      </c>
      <c r="AQ13" s="23">
        <v>48.408232647339503</v>
      </c>
      <c r="AR13" s="23">
        <v>48.440181426909902</v>
      </c>
      <c r="AS13" s="23">
        <v>48.130620243198003</v>
      </c>
      <c r="AT13" s="23">
        <v>47.719938713567103</v>
      </c>
    </row>
    <row r="14" spans="1:71" x14ac:dyDescent="0.25">
      <c r="A14" s="22" t="s">
        <v>0</v>
      </c>
      <c r="B14" s="25">
        <v>14</v>
      </c>
      <c r="C14" s="23">
        <v>62.240117847983797</v>
      </c>
      <c r="D14" s="23">
        <v>495.002835486923</v>
      </c>
      <c r="E14" s="23">
        <v>62.474083362244698</v>
      </c>
      <c r="F14" s="23">
        <v>61.868825181662999</v>
      </c>
      <c r="G14" s="23">
        <v>59.518335803877903</v>
      </c>
      <c r="H14" s="23">
        <v>61.281432325346998</v>
      </c>
      <c r="I14" s="23">
        <v>58.271070476444599</v>
      </c>
      <c r="J14" s="23">
        <v>60.499525996654803</v>
      </c>
      <c r="K14" s="23">
        <v>59.488077430188099</v>
      </c>
      <c r="L14" s="23">
        <v>58.348175807348703</v>
      </c>
      <c r="M14" s="23">
        <v>58.227015496137199</v>
      </c>
      <c r="N14" s="23">
        <v>58.4926386783876</v>
      </c>
      <c r="O14" s="23">
        <v>58.429476969823398</v>
      </c>
      <c r="P14" s="23">
        <v>59.221891193529302</v>
      </c>
      <c r="Q14" s="23">
        <v>58.8102194846904</v>
      </c>
      <c r="R14" s="23">
        <v>58.685552681130297</v>
      </c>
      <c r="S14" s="23">
        <v>58.003342888399899</v>
      </c>
      <c r="T14" s="23">
        <v>57.343959456681603</v>
      </c>
      <c r="U14" s="23">
        <v>58.029030075606002</v>
      </c>
      <c r="V14" s="23">
        <v>57.984801687078999</v>
      </c>
      <c r="W14" s="23">
        <v>55.374468410408603</v>
      </c>
      <c r="X14" s="23">
        <v>55.193257172474198</v>
      </c>
      <c r="Y14" s="23">
        <v>56.475044655385297</v>
      </c>
      <c r="Z14" s="23">
        <v>46.357409340888701</v>
      </c>
      <c r="AA14" s="23">
        <v>44.194883292780602</v>
      </c>
      <c r="AB14" s="23">
        <v>47.118242552563103</v>
      </c>
      <c r="AC14" s="23">
        <v>46.459546394245002</v>
      </c>
      <c r="AD14" s="23">
        <v>47.0108139481884</v>
      </c>
      <c r="AE14" s="23">
        <v>45.486063941979999</v>
      </c>
      <c r="AF14" s="23">
        <v>46.298108938516698</v>
      </c>
      <c r="AG14" s="23">
        <v>45.104418308162302</v>
      </c>
      <c r="AH14" s="23">
        <v>46.242506491855501</v>
      </c>
      <c r="AI14" s="23">
        <v>49.769558257000398</v>
      </c>
      <c r="AJ14" s="23">
        <v>49.148224622200502</v>
      </c>
      <c r="AK14" s="23">
        <v>48.292499194624398</v>
      </c>
      <c r="AL14" s="23">
        <v>48.751302762616</v>
      </c>
      <c r="AM14" s="23">
        <v>49.396942117815499</v>
      </c>
      <c r="AN14" s="23">
        <v>47.584205700713802</v>
      </c>
      <c r="AO14" s="23">
        <v>48.386354564131402</v>
      </c>
      <c r="AP14" s="23">
        <v>48.2941393332178</v>
      </c>
      <c r="AQ14" s="23">
        <v>45.585899283167002</v>
      </c>
      <c r="AR14" s="23">
        <v>47.027576868974599</v>
      </c>
      <c r="AS14" s="23">
        <v>48.126895274473597</v>
      </c>
      <c r="AT14" s="23">
        <v>47.327797489302803</v>
      </c>
    </row>
    <row r="15" spans="1:71" x14ac:dyDescent="0.25">
      <c r="A15" s="22" t="s">
        <v>0</v>
      </c>
      <c r="B15" s="25">
        <v>15</v>
      </c>
      <c r="C15" s="23">
        <v>64.870366022194503</v>
      </c>
      <c r="D15" s="23">
        <v>497.31944136292202</v>
      </c>
      <c r="E15" s="23">
        <v>63.846557596620798</v>
      </c>
      <c r="F15" s="23">
        <v>64.965149762194997</v>
      </c>
      <c r="G15" s="23">
        <v>62.884200744126403</v>
      </c>
      <c r="H15" s="23">
        <v>64.259429349679493</v>
      </c>
      <c r="I15" s="23">
        <v>62.653917705026103</v>
      </c>
      <c r="J15" s="23">
        <v>62.311690741095198</v>
      </c>
      <c r="K15" s="23">
        <v>63.3690964776942</v>
      </c>
      <c r="L15" s="23">
        <v>63.951963576097697</v>
      </c>
      <c r="M15" s="23">
        <v>61.302686045102597</v>
      </c>
      <c r="N15" s="23">
        <v>61.485351561529001</v>
      </c>
      <c r="O15" s="23">
        <v>62.238236383302002</v>
      </c>
      <c r="P15" s="23">
        <v>62.044512198727901</v>
      </c>
      <c r="Q15" s="23">
        <v>61.770982139636097</v>
      </c>
      <c r="R15" s="23">
        <v>61.169671998725903</v>
      </c>
      <c r="S15" s="23">
        <v>59.972143692735699</v>
      </c>
      <c r="T15" s="23">
        <v>62.136347017072701</v>
      </c>
      <c r="U15" s="23">
        <v>61.257159707404497</v>
      </c>
      <c r="V15" s="23">
        <v>60.466803392737397</v>
      </c>
      <c r="W15" s="23">
        <v>59.976910847177898</v>
      </c>
      <c r="X15" s="23">
        <v>59.244682700865802</v>
      </c>
      <c r="Y15" s="23">
        <v>59.438725886988998</v>
      </c>
      <c r="Z15" s="23">
        <v>48.832053583932101</v>
      </c>
      <c r="AA15" s="23">
        <v>45.462363395982102</v>
      </c>
      <c r="AB15" s="23">
        <v>50.179456610066303</v>
      </c>
      <c r="AC15" s="23">
        <v>48.098143006721301</v>
      </c>
      <c r="AD15" s="23">
        <v>48.887834990459197</v>
      </c>
      <c r="AE15" s="23">
        <v>47.536715392954399</v>
      </c>
      <c r="AF15" s="23">
        <v>49.129982798169401</v>
      </c>
      <c r="AG15" s="23">
        <v>48.074453594376799</v>
      </c>
      <c r="AH15" s="23">
        <v>47.922561199675201</v>
      </c>
      <c r="AI15" s="23">
        <v>52.979327318668098</v>
      </c>
      <c r="AJ15" s="23">
        <v>50.496120356103297</v>
      </c>
      <c r="AK15" s="23">
        <v>51.686990649091904</v>
      </c>
      <c r="AL15" s="23">
        <v>50.916909527095903</v>
      </c>
      <c r="AM15" s="23">
        <v>52.124005143297403</v>
      </c>
      <c r="AN15" s="23">
        <v>51.341377533731901</v>
      </c>
      <c r="AO15" s="23">
        <v>52.713125520622597</v>
      </c>
      <c r="AP15" s="23">
        <v>51.933736588197199</v>
      </c>
      <c r="AQ15" s="23">
        <v>51.0906607844204</v>
      </c>
      <c r="AR15" s="23">
        <v>50.203361601676498</v>
      </c>
      <c r="AS15" s="23">
        <v>50.238709372568898</v>
      </c>
      <c r="AT15" s="23">
        <v>49.483885219568798</v>
      </c>
    </row>
    <row r="16" spans="1:71" x14ac:dyDescent="0.25">
      <c r="A16" s="22" t="s">
        <v>0</v>
      </c>
      <c r="B16" s="25">
        <v>16</v>
      </c>
      <c r="C16" s="23">
        <v>65.180540967998695</v>
      </c>
      <c r="D16" s="23">
        <v>499.34284914220399</v>
      </c>
      <c r="E16" s="23">
        <v>64.697182937655697</v>
      </c>
      <c r="F16" s="23">
        <v>66.274279234390903</v>
      </c>
      <c r="G16" s="23">
        <v>64.132583144046194</v>
      </c>
      <c r="H16" s="23">
        <v>65.247115098390793</v>
      </c>
      <c r="I16" s="23">
        <v>62.955728732639301</v>
      </c>
      <c r="J16" s="23">
        <v>61.613226482373797</v>
      </c>
      <c r="K16" s="23">
        <v>62.926535459001798</v>
      </c>
      <c r="L16" s="23">
        <v>61.689651960007701</v>
      </c>
      <c r="M16" s="23">
        <v>61.492516238163901</v>
      </c>
      <c r="N16" s="23">
        <v>62.729963599494802</v>
      </c>
      <c r="O16" s="23">
        <v>60.638951429128397</v>
      </c>
      <c r="P16" s="23">
        <v>60.941253673646202</v>
      </c>
      <c r="Q16" s="23">
        <v>61.148473989818001</v>
      </c>
      <c r="R16" s="23">
        <v>59.955633083523601</v>
      </c>
      <c r="S16" s="23">
        <v>62.065765141454399</v>
      </c>
      <c r="T16" s="23">
        <v>62.947934970889897</v>
      </c>
      <c r="U16" s="23">
        <v>61.654491872272999</v>
      </c>
      <c r="V16" s="23">
        <v>62.082818315025598</v>
      </c>
      <c r="W16" s="23">
        <v>59.410390378241601</v>
      </c>
      <c r="X16" s="23">
        <v>60.4969632283088</v>
      </c>
      <c r="Y16" s="23">
        <v>59.399315792977397</v>
      </c>
      <c r="Z16" s="23">
        <v>47.386387499328499</v>
      </c>
      <c r="AA16" s="23">
        <v>44.099234684442401</v>
      </c>
      <c r="AB16" s="23">
        <v>48.749342924914899</v>
      </c>
      <c r="AC16" s="23">
        <v>47.397379173245298</v>
      </c>
      <c r="AD16" s="23">
        <v>48.5663399473558</v>
      </c>
      <c r="AE16" s="23">
        <v>46.4835084222183</v>
      </c>
      <c r="AF16" s="23">
        <v>47.570719365474403</v>
      </c>
      <c r="AG16" s="23">
        <v>48.350102899283698</v>
      </c>
      <c r="AH16" s="23">
        <v>46.091806613701699</v>
      </c>
      <c r="AI16" s="23">
        <v>49.023421063850797</v>
      </c>
      <c r="AJ16" s="23">
        <v>49.117871631446697</v>
      </c>
      <c r="AK16" s="23">
        <v>49.616186017028497</v>
      </c>
      <c r="AL16" s="23">
        <v>49.822829768077</v>
      </c>
      <c r="AM16" s="23">
        <v>52.1599956360782</v>
      </c>
      <c r="AN16" s="23">
        <v>50.491474795496998</v>
      </c>
      <c r="AO16" s="23">
        <v>51.6184736387575</v>
      </c>
      <c r="AP16" s="23">
        <v>50.150100745261902</v>
      </c>
      <c r="AQ16" s="23">
        <v>47.867715145960297</v>
      </c>
      <c r="AR16" s="23">
        <v>49.352005368382699</v>
      </c>
      <c r="AS16" s="23">
        <v>47.064101604403902</v>
      </c>
      <c r="AT16" s="23">
        <v>47.580806302379401</v>
      </c>
    </row>
    <row r="17" spans="1:46" x14ac:dyDescent="0.25">
      <c r="A17" s="22" t="s">
        <v>0</v>
      </c>
      <c r="B17" s="25">
        <v>17</v>
      </c>
      <c r="C17" s="23">
        <v>67.238168152383807</v>
      </c>
      <c r="D17" s="23">
        <v>499.85067651404597</v>
      </c>
      <c r="E17" s="23">
        <v>67.587752002145905</v>
      </c>
      <c r="F17" s="23">
        <v>67.141340231736095</v>
      </c>
      <c r="G17" s="23">
        <v>66.183020923138201</v>
      </c>
      <c r="H17" s="23">
        <v>64.369662004315401</v>
      </c>
      <c r="I17" s="23">
        <v>63.0914029806165</v>
      </c>
      <c r="J17" s="23">
        <v>62.442081343735502</v>
      </c>
      <c r="K17" s="23">
        <v>64.258500957026996</v>
      </c>
      <c r="L17" s="23">
        <v>63.414577921161602</v>
      </c>
      <c r="M17" s="23">
        <v>63.824771183203602</v>
      </c>
      <c r="N17" s="23">
        <v>62.489295053581799</v>
      </c>
      <c r="O17" s="23">
        <v>63.184437164310999</v>
      </c>
      <c r="P17" s="23">
        <v>63.971028425153499</v>
      </c>
      <c r="Q17" s="23">
        <v>63.714506111913103</v>
      </c>
      <c r="R17" s="23">
        <v>63.330789714471699</v>
      </c>
      <c r="S17" s="23">
        <v>63.594151999423602</v>
      </c>
      <c r="T17" s="23">
        <v>65.183291750112105</v>
      </c>
      <c r="U17" s="23">
        <v>66.443126438953001</v>
      </c>
      <c r="V17" s="23">
        <v>63.0623219976586</v>
      </c>
      <c r="W17" s="23">
        <v>64.285542620285995</v>
      </c>
      <c r="X17" s="23">
        <v>62.8723778598591</v>
      </c>
      <c r="Y17" s="23">
        <v>63.217334727902497</v>
      </c>
      <c r="Z17" s="23">
        <v>48.697357343764402</v>
      </c>
      <c r="AA17" s="23">
        <v>44.267477110856497</v>
      </c>
      <c r="AB17" s="23">
        <v>47.279222435574198</v>
      </c>
      <c r="AC17" s="23">
        <v>46.939225556879101</v>
      </c>
      <c r="AD17" s="23">
        <v>47.340766194915702</v>
      </c>
      <c r="AE17" s="23">
        <v>45.451779998637903</v>
      </c>
      <c r="AF17" s="23">
        <v>46.478142213645597</v>
      </c>
      <c r="AG17" s="23">
        <v>48.351045646923701</v>
      </c>
      <c r="AH17" s="23">
        <v>45.915330923646501</v>
      </c>
      <c r="AI17" s="23">
        <v>49.756333416274401</v>
      </c>
      <c r="AJ17" s="23">
        <v>49.3097118808071</v>
      </c>
      <c r="AK17" s="23">
        <v>51.982317406451202</v>
      </c>
      <c r="AL17" s="23">
        <v>51.628387067354701</v>
      </c>
      <c r="AM17" s="23">
        <v>50.318899217820601</v>
      </c>
      <c r="AN17" s="23">
        <v>50.507634806409001</v>
      </c>
      <c r="AO17" s="23">
        <v>50.587142083850701</v>
      </c>
      <c r="AP17" s="23">
        <v>52.438477084150101</v>
      </c>
      <c r="AQ17" s="23">
        <v>47.859856127260301</v>
      </c>
      <c r="AR17" s="23">
        <v>49.050983260105397</v>
      </c>
      <c r="AS17" s="23">
        <v>49.063338038451498</v>
      </c>
      <c r="AT17" s="23">
        <v>48.654729793860596</v>
      </c>
    </row>
    <row r="18" spans="1:46" x14ac:dyDescent="0.25">
      <c r="A18" s="22" t="s">
        <v>0</v>
      </c>
      <c r="B18" s="25">
        <v>18</v>
      </c>
      <c r="C18" s="23">
        <v>67.725733811073994</v>
      </c>
      <c r="D18" s="23">
        <v>501.08348340985998</v>
      </c>
      <c r="E18" s="23">
        <v>68.333960478765306</v>
      </c>
      <c r="F18" s="23">
        <v>66.487990604521997</v>
      </c>
      <c r="G18" s="23">
        <v>65.104511448828305</v>
      </c>
      <c r="H18" s="23">
        <v>65.952012698835404</v>
      </c>
      <c r="I18" s="23">
        <v>65.515039534883996</v>
      </c>
      <c r="J18" s="23">
        <v>64.475384546052496</v>
      </c>
      <c r="K18" s="23">
        <v>63.361833982940801</v>
      </c>
      <c r="L18" s="23">
        <v>64.166761113567205</v>
      </c>
      <c r="M18" s="23">
        <v>64.813342639565093</v>
      </c>
      <c r="N18" s="23">
        <v>64.9278258832517</v>
      </c>
      <c r="O18" s="23">
        <v>65.527507001618105</v>
      </c>
      <c r="P18" s="23">
        <v>65.723310892333203</v>
      </c>
      <c r="Q18" s="23">
        <v>65.458846079519205</v>
      </c>
      <c r="R18" s="23">
        <v>65.055431091072094</v>
      </c>
      <c r="S18" s="23">
        <v>64.830339907747401</v>
      </c>
      <c r="T18" s="23">
        <v>62.915305464634798</v>
      </c>
      <c r="U18" s="23">
        <v>64.264302491557103</v>
      </c>
      <c r="V18" s="23">
        <v>63.728397170786799</v>
      </c>
      <c r="W18" s="23">
        <v>61.948710624171802</v>
      </c>
      <c r="X18" s="23">
        <v>61.818868765377502</v>
      </c>
      <c r="Y18" s="23">
        <v>63.542748555780598</v>
      </c>
      <c r="Z18" s="23">
        <v>47.911697454985799</v>
      </c>
      <c r="AA18" s="23">
        <v>43.7058802823287</v>
      </c>
      <c r="AB18" s="23">
        <v>47.323235890846199</v>
      </c>
      <c r="AC18" s="23">
        <v>46.815082665988697</v>
      </c>
      <c r="AD18" s="23">
        <v>46.033631781338798</v>
      </c>
      <c r="AE18" s="23">
        <v>44.862688155021303</v>
      </c>
      <c r="AF18" s="23">
        <v>45.994358601176302</v>
      </c>
      <c r="AG18" s="23">
        <v>45.486495512297203</v>
      </c>
      <c r="AH18" s="23">
        <v>44.969344709255402</v>
      </c>
      <c r="AI18" s="23">
        <v>49.086854494934002</v>
      </c>
      <c r="AJ18" s="23">
        <v>49.639984303042901</v>
      </c>
      <c r="AK18" s="23">
        <v>49.542758709237503</v>
      </c>
      <c r="AL18" s="23">
        <v>49.184329071632199</v>
      </c>
      <c r="AM18" s="23">
        <v>49.073217170820698</v>
      </c>
      <c r="AN18" s="23">
        <v>50.256944182510303</v>
      </c>
      <c r="AO18" s="23">
        <v>48.077974321957797</v>
      </c>
      <c r="AP18" s="23">
        <v>50.469176399019901</v>
      </c>
      <c r="AQ18" s="23">
        <v>46.181097522429397</v>
      </c>
      <c r="AR18" s="23">
        <v>46.842799113974102</v>
      </c>
      <c r="AS18" s="23">
        <v>47.171044565356397</v>
      </c>
      <c r="AT18" s="23">
        <v>47.1845906045736</v>
      </c>
    </row>
    <row r="19" spans="1:46" x14ac:dyDescent="0.25">
      <c r="A19" s="22" t="s">
        <v>0</v>
      </c>
      <c r="B19" s="25">
        <v>19</v>
      </c>
      <c r="C19" s="23">
        <v>70.348741597932502</v>
      </c>
      <c r="D19" s="23">
        <v>501.80160948989601</v>
      </c>
      <c r="E19" s="23">
        <v>69.032262833653107</v>
      </c>
      <c r="F19" s="23">
        <v>67.646379163571893</v>
      </c>
      <c r="G19" s="23">
        <v>63.831421548864803</v>
      </c>
      <c r="H19" s="23">
        <v>66.294607126429398</v>
      </c>
      <c r="I19" s="23">
        <v>66.754071815838302</v>
      </c>
      <c r="J19" s="23">
        <v>64.040579501195396</v>
      </c>
      <c r="K19" s="23">
        <v>65.195526685334798</v>
      </c>
      <c r="L19" s="23">
        <v>65.797562569506894</v>
      </c>
      <c r="M19" s="23">
        <v>65.793765119846299</v>
      </c>
      <c r="N19" s="23">
        <v>64.277047752500394</v>
      </c>
      <c r="O19" s="23">
        <v>64.175542504724604</v>
      </c>
      <c r="P19" s="23">
        <v>65.616183512653507</v>
      </c>
      <c r="Q19" s="23">
        <v>63.579994533208399</v>
      </c>
      <c r="R19" s="23">
        <v>64.559678366189999</v>
      </c>
      <c r="S19" s="23">
        <v>67.404434842745204</v>
      </c>
      <c r="T19" s="23">
        <v>63.589908852678498</v>
      </c>
      <c r="U19" s="23">
        <v>63.5955413419709</v>
      </c>
      <c r="V19" s="23">
        <v>63.583775947797598</v>
      </c>
      <c r="W19" s="23">
        <v>63.286357186624997</v>
      </c>
      <c r="X19" s="23">
        <v>63.682662325568501</v>
      </c>
      <c r="Y19" s="23">
        <v>64.700098998883902</v>
      </c>
      <c r="Z19" s="23">
        <v>49.285802809346599</v>
      </c>
      <c r="AA19" s="23">
        <v>44.289930670001901</v>
      </c>
      <c r="AB19" s="23">
        <v>46.548578210029802</v>
      </c>
      <c r="AC19" s="23">
        <v>47.320328246733403</v>
      </c>
      <c r="AD19" s="23">
        <v>47.328301495615896</v>
      </c>
      <c r="AE19" s="23">
        <v>46.227764893931102</v>
      </c>
      <c r="AF19" s="23">
        <v>46.438588041409297</v>
      </c>
      <c r="AG19" s="23">
        <v>46.571501211070398</v>
      </c>
      <c r="AH19" s="23">
        <v>47.0913782087258</v>
      </c>
      <c r="AI19" s="23">
        <v>48.441093464952999</v>
      </c>
      <c r="AJ19" s="23">
        <v>50.524455126469398</v>
      </c>
      <c r="AK19" s="23">
        <v>49.380507302787699</v>
      </c>
      <c r="AL19" s="23">
        <v>48.094775332207803</v>
      </c>
      <c r="AM19" s="23">
        <v>49.343087566974397</v>
      </c>
      <c r="AN19" s="23">
        <v>51.399648651461398</v>
      </c>
      <c r="AO19" s="23">
        <v>49.139403177375897</v>
      </c>
      <c r="AP19" s="23">
        <v>51.462516829647498</v>
      </c>
      <c r="AQ19" s="23">
        <v>47.197906567711698</v>
      </c>
      <c r="AR19" s="23">
        <v>46.752141929942603</v>
      </c>
      <c r="AS19" s="23">
        <v>48.712349804378597</v>
      </c>
      <c r="AT19" s="23">
        <v>49.757265211653603</v>
      </c>
    </row>
    <row r="20" spans="1:46" x14ac:dyDescent="0.25">
      <c r="A20" s="22" t="s">
        <v>0</v>
      </c>
      <c r="B20" s="25">
        <v>20</v>
      </c>
      <c r="C20" s="23">
        <v>71.564391504370406</v>
      </c>
      <c r="D20" s="23">
        <v>502.61424305972702</v>
      </c>
      <c r="E20" s="23">
        <v>71.409558274797305</v>
      </c>
      <c r="F20" s="23">
        <v>69.487311652464101</v>
      </c>
      <c r="G20" s="23">
        <v>67.197262214164198</v>
      </c>
      <c r="H20" s="23">
        <v>66.463151787421495</v>
      </c>
      <c r="I20" s="23">
        <v>66.401602865474501</v>
      </c>
      <c r="J20" s="23">
        <v>67.714745409480599</v>
      </c>
      <c r="K20" s="23">
        <v>65.837843418848806</v>
      </c>
      <c r="L20" s="23">
        <v>66.870650686063499</v>
      </c>
      <c r="M20" s="23">
        <v>65.202797703895001</v>
      </c>
      <c r="N20" s="23">
        <v>65.958950677611099</v>
      </c>
      <c r="O20" s="23">
        <v>67.357428535093803</v>
      </c>
      <c r="P20" s="23">
        <v>65.855860708876804</v>
      </c>
      <c r="Q20" s="23">
        <v>67.445111660593895</v>
      </c>
      <c r="R20" s="23">
        <v>66.974731825911405</v>
      </c>
      <c r="S20" s="23">
        <v>65.646622403997199</v>
      </c>
      <c r="T20" s="23">
        <v>66.065456618544502</v>
      </c>
      <c r="U20" s="23">
        <v>65.353434755599906</v>
      </c>
      <c r="V20" s="23">
        <v>66.5528551755569</v>
      </c>
      <c r="W20" s="23">
        <v>66.705280097868595</v>
      </c>
      <c r="X20" s="23">
        <v>64.728585937370298</v>
      </c>
      <c r="Y20" s="23">
        <v>65.315340249588004</v>
      </c>
      <c r="Z20" s="23">
        <v>51.183124685299497</v>
      </c>
      <c r="AA20" s="23">
        <v>46.511878690885901</v>
      </c>
      <c r="AB20" s="23">
        <v>47.637046323383601</v>
      </c>
      <c r="AC20" s="23">
        <v>48.141111881909801</v>
      </c>
      <c r="AD20" s="23">
        <v>46.964715768881298</v>
      </c>
      <c r="AE20" s="23">
        <v>47.888868893221201</v>
      </c>
      <c r="AF20" s="23">
        <v>48.1764618093056</v>
      </c>
      <c r="AG20" s="23">
        <v>47.1933555817605</v>
      </c>
      <c r="AH20" s="23">
        <v>46.184927495577597</v>
      </c>
      <c r="AI20" s="23">
        <v>48.635378387972303</v>
      </c>
      <c r="AJ20" s="23">
        <v>50.8151975849728</v>
      </c>
      <c r="AK20" s="23">
        <v>52.104199933959997</v>
      </c>
      <c r="AL20" s="23">
        <v>51.641895727004098</v>
      </c>
      <c r="AM20" s="23">
        <v>49.638389240435302</v>
      </c>
      <c r="AN20" s="23">
        <v>52.439478606968898</v>
      </c>
      <c r="AO20" s="23">
        <v>50.005609644585</v>
      </c>
      <c r="AP20" s="23">
        <v>51.3377619427716</v>
      </c>
      <c r="AQ20" s="23">
        <v>48.437171113889796</v>
      </c>
      <c r="AR20" s="23">
        <v>49.052389723786298</v>
      </c>
      <c r="AS20" s="23">
        <v>48.868674160737001</v>
      </c>
      <c r="AT20" s="23">
        <v>49.597808240199498</v>
      </c>
    </row>
    <row r="21" spans="1:46" x14ac:dyDescent="0.25">
      <c r="A21" s="22" t="s">
        <v>0</v>
      </c>
      <c r="B21" s="25">
        <v>21</v>
      </c>
      <c r="C21" s="23">
        <v>72.175207491200993</v>
      </c>
      <c r="D21" s="23">
        <v>502.59085792429499</v>
      </c>
      <c r="E21" s="23">
        <v>71.068063220165598</v>
      </c>
      <c r="F21" s="23">
        <v>68.312804951754799</v>
      </c>
      <c r="G21" s="23">
        <v>66.5687527895074</v>
      </c>
      <c r="H21" s="23">
        <v>68.539264018504497</v>
      </c>
      <c r="I21" s="23">
        <v>66.602157509498099</v>
      </c>
      <c r="J21" s="23">
        <v>67.548389809318806</v>
      </c>
      <c r="K21" s="23">
        <v>67.341716950339205</v>
      </c>
      <c r="L21" s="23">
        <v>68.265409718563902</v>
      </c>
      <c r="M21" s="23">
        <v>68.561150005914996</v>
      </c>
      <c r="N21" s="23">
        <v>68.668843005519506</v>
      </c>
      <c r="O21" s="23">
        <v>67.397684970621199</v>
      </c>
      <c r="P21" s="23">
        <v>65.3692110088829</v>
      </c>
      <c r="Q21" s="23">
        <v>65.052106217124305</v>
      </c>
      <c r="R21" s="23">
        <v>66.681713616344297</v>
      </c>
      <c r="S21" s="23">
        <v>68.949577492386197</v>
      </c>
      <c r="T21" s="23">
        <v>67.930313212938501</v>
      </c>
      <c r="U21" s="23">
        <v>69.109110143938196</v>
      </c>
      <c r="V21" s="23">
        <v>68.304044919235196</v>
      </c>
      <c r="W21" s="23">
        <v>68.607639839241997</v>
      </c>
      <c r="X21" s="23">
        <v>66.9657520749643</v>
      </c>
      <c r="Y21" s="23">
        <v>66.033160703678305</v>
      </c>
      <c r="Z21" s="23">
        <v>50.282383125036603</v>
      </c>
      <c r="AA21" s="23">
        <v>46.871312963044502</v>
      </c>
      <c r="AB21" s="23">
        <v>48.346449654350003</v>
      </c>
      <c r="AC21" s="23">
        <v>49.354557199974103</v>
      </c>
      <c r="AD21" s="23">
        <v>48.4644871068706</v>
      </c>
      <c r="AE21" s="23">
        <v>46.6309163007246</v>
      </c>
      <c r="AF21" s="23">
        <v>47.778370803331498</v>
      </c>
      <c r="AG21" s="23">
        <v>47.947627910525597</v>
      </c>
      <c r="AH21" s="23">
        <v>46.963997476358799</v>
      </c>
      <c r="AI21" s="23">
        <v>48.523312892647702</v>
      </c>
      <c r="AJ21" s="23">
        <v>50.3776616102679</v>
      </c>
      <c r="AK21" s="23">
        <v>50.306650800494502</v>
      </c>
      <c r="AL21" s="23">
        <v>50.942909924900803</v>
      </c>
      <c r="AM21" s="23">
        <v>46.587106009050899</v>
      </c>
      <c r="AN21" s="23">
        <v>50.707161652521499</v>
      </c>
      <c r="AO21" s="23">
        <v>49.148595526011</v>
      </c>
      <c r="AP21" s="23">
        <v>50.825033749685801</v>
      </c>
      <c r="AQ21" s="23">
        <v>48.940755133801503</v>
      </c>
      <c r="AR21" s="23">
        <v>49.1316708544935</v>
      </c>
      <c r="AS21" s="23">
        <v>48.9031983168409</v>
      </c>
      <c r="AT21" s="23">
        <v>48.225392052355197</v>
      </c>
    </row>
    <row r="22" spans="1:46" x14ac:dyDescent="0.25">
      <c r="A22" s="22" t="s">
        <v>1</v>
      </c>
      <c r="B22" s="25">
        <v>2</v>
      </c>
      <c r="C22" s="23">
        <v>39.127016554653103</v>
      </c>
      <c r="D22" s="23">
        <v>493.30112515777898</v>
      </c>
      <c r="E22" s="23">
        <v>39.123468058698201</v>
      </c>
      <c r="F22" s="23">
        <v>39.083627937803598</v>
      </c>
      <c r="G22" s="23">
        <v>39.0961624187971</v>
      </c>
      <c r="H22" s="23">
        <v>40.257069833262499</v>
      </c>
      <c r="I22" s="23">
        <v>40.1743474667648</v>
      </c>
      <c r="J22" s="23">
        <v>39.761837432009301</v>
      </c>
      <c r="K22" s="23">
        <v>40.665385048925799</v>
      </c>
      <c r="L22" s="23">
        <v>40.260307050307098</v>
      </c>
      <c r="M22" s="23">
        <v>40.458863546980503</v>
      </c>
      <c r="N22" s="23">
        <v>40.246436239600598</v>
      </c>
      <c r="O22" s="23">
        <v>40.037676368315097</v>
      </c>
      <c r="P22" s="23">
        <v>40.179052870756998</v>
      </c>
      <c r="Q22" s="23">
        <v>40.256170620123299</v>
      </c>
      <c r="R22" s="23">
        <v>40.0935743819715</v>
      </c>
      <c r="S22" s="23">
        <v>38.585724915664798</v>
      </c>
      <c r="T22" s="23">
        <v>38.6276424308179</v>
      </c>
      <c r="U22" s="23">
        <v>38.675379346265998</v>
      </c>
      <c r="V22" s="23">
        <v>38.6589223554084</v>
      </c>
      <c r="W22" s="23">
        <v>38.648343780009398</v>
      </c>
      <c r="X22" s="23">
        <v>38.840877195475386</v>
      </c>
      <c r="Y22" s="23">
        <v>38.526537951693115</v>
      </c>
      <c r="Z22" s="23">
        <v>25.632302455363501</v>
      </c>
      <c r="AA22" s="23">
        <v>25.953219636014001</v>
      </c>
      <c r="AB22" s="23">
        <v>26.038793199596601</v>
      </c>
      <c r="AC22" s="23">
        <v>25.866302418584901</v>
      </c>
      <c r="AD22" s="23">
        <v>26.076780539772699</v>
      </c>
      <c r="AE22" s="23">
        <v>25.7339237136826</v>
      </c>
      <c r="AF22" s="23">
        <v>25.688730148868295</v>
      </c>
      <c r="AG22" s="23">
        <v>25.940272380392798</v>
      </c>
      <c r="AH22" s="23">
        <v>25.656530555850981</v>
      </c>
      <c r="AI22" s="23">
        <v>25.952459372637499</v>
      </c>
      <c r="AJ22" s="23">
        <v>25.9128996613059</v>
      </c>
      <c r="AK22" s="23">
        <v>25.783827156379498</v>
      </c>
      <c r="AL22" s="23">
        <v>26.011122116686799</v>
      </c>
      <c r="AM22" s="23">
        <v>26.079180679886896</v>
      </c>
      <c r="AN22" s="23">
        <v>26.391801122675599</v>
      </c>
      <c r="AO22" s="23">
        <v>26.188281827613249</v>
      </c>
      <c r="AP22" s="23">
        <v>26.137228048527799</v>
      </c>
      <c r="AQ22" s="23">
        <v>26.249322029819627</v>
      </c>
      <c r="AR22" s="23">
        <v>26.049478419624201</v>
      </c>
      <c r="AS22" s="23">
        <v>26.177517561769999</v>
      </c>
      <c r="AT22" s="23">
        <v>26.2276228943463</v>
      </c>
    </row>
    <row r="23" spans="1:46" x14ac:dyDescent="0.25">
      <c r="A23" s="22" t="s">
        <v>1</v>
      </c>
      <c r="B23" s="25">
        <v>3</v>
      </c>
      <c r="C23" s="23">
        <v>39.032927801559602</v>
      </c>
      <c r="D23" s="23">
        <v>493.45790416502501</v>
      </c>
      <c r="E23" s="23">
        <v>39.016132027177903</v>
      </c>
      <c r="F23" s="23">
        <v>38.990720108675497</v>
      </c>
      <c r="G23" s="23">
        <v>38.999426076925701</v>
      </c>
      <c r="H23" s="23">
        <v>40.218424347043197</v>
      </c>
      <c r="I23" s="23">
        <v>40.065721886257698</v>
      </c>
      <c r="J23" s="23">
        <v>39.607472497337497</v>
      </c>
      <c r="K23" s="23">
        <v>40.359089662895599</v>
      </c>
      <c r="L23" s="23">
        <v>40.156212810342602</v>
      </c>
      <c r="M23" s="23">
        <v>40.227838915870599</v>
      </c>
      <c r="N23" s="23">
        <v>39.810040996716502</v>
      </c>
      <c r="O23" s="23">
        <v>40.013426614979103</v>
      </c>
      <c r="P23" s="23">
        <v>40.3168858505516</v>
      </c>
      <c r="Q23" s="23">
        <v>40.334720217171501</v>
      </c>
      <c r="R23" s="23">
        <v>40.198362900026801</v>
      </c>
      <c r="S23" s="23">
        <v>38.530170138525598</v>
      </c>
      <c r="T23" s="23">
        <v>38.489306125216203</v>
      </c>
      <c r="U23" s="23">
        <v>38.496289415513601</v>
      </c>
      <c r="V23" s="23">
        <v>38.531039186416599</v>
      </c>
      <c r="W23" s="23">
        <v>38.345369336600797</v>
      </c>
      <c r="X23" s="23">
        <v>38.551530790945769</v>
      </c>
      <c r="Y23" s="23">
        <v>38.450374113289847</v>
      </c>
      <c r="Z23" s="23">
        <v>24.481732720866098</v>
      </c>
      <c r="AA23" s="23">
        <v>24.7917270616704</v>
      </c>
      <c r="AB23" s="23">
        <v>24.956985286884699</v>
      </c>
      <c r="AC23" s="23">
        <v>24.7695404507426</v>
      </c>
      <c r="AD23" s="23">
        <v>24.735689701892401</v>
      </c>
      <c r="AE23" s="23">
        <v>24.594777835379599</v>
      </c>
      <c r="AF23" s="23">
        <v>24.584548887171987</v>
      </c>
      <c r="AG23" s="23">
        <v>24.9009336429455</v>
      </c>
      <c r="AH23" s="23">
        <v>24.576967801720158</v>
      </c>
      <c r="AI23" s="23">
        <v>24.6773394604697</v>
      </c>
      <c r="AJ23" s="23">
        <v>24.8505412418546</v>
      </c>
      <c r="AK23" s="23">
        <v>24.8605963960722</v>
      </c>
      <c r="AL23" s="23">
        <v>24.793155118373299</v>
      </c>
      <c r="AM23" s="23">
        <v>24.879514692343793</v>
      </c>
      <c r="AN23" s="23">
        <v>25.184883714267201</v>
      </c>
      <c r="AO23" s="23">
        <v>25.017090808884777</v>
      </c>
      <c r="AP23" s="23">
        <v>25.044484967604198</v>
      </c>
      <c r="AQ23" s="23">
        <v>25.097922826635799</v>
      </c>
      <c r="AR23" s="23">
        <v>24.986929701710601</v>
      </c>
      <c r="AS23" s="23">
        <v>25.130973061963001</v>
      </c>
      <c r="AT23" s="23">
        <v>25.177845856833802</v>
      </c>
    </row>
    <row r="24" spans="1:46" x14ac:dyDescent="0.25">
      <c r="A24" s="22" t="s">
        <v>1</v>
      </c>
      <c r="B24" s="25">
        <v>4</v>
      </c>
      <c r="C24" s="23">
        <v>40.652770769530399</v>
      </c>
      <c r="D24" s="23">
        <v>493.85501405477999</v>
      </c>
      <c r="E24" s="23">
        <v>40.6088275455296</v>
      </c>
      <c r="F24" s="23">
        <v>40.587073046254098</v>
      </c>
      <c r="G24" s="23">
        <v>40.591117412821802</v>
      </c>
      <c r="H24" s="23">
        <v>41.368006220886997</v>
      </c>
      <c r="I24" s="23">
        <v>41.097240750235201</v>
      </c>
      <c r="J24" s="23">
        <v>40.7244427165395</v>
      </c>
      <c r="K24" s="23">
        <v>41.229684524066201</v>
      </c>
      <c r="L24" s="23">
        <v>41.141773695305098</v>
      </c>
      <c r="M24" s="23">
        <v>41.181961740098998</v>
      </c>
      <c r="N24" s="23">
        <v>40.927478954131203</v>
      </c>
      <c r="O24" s="23">
        <v>41.147963436977903</v>
      </c>
      <c r="P24" s="23">
        <v>41.426180765734699</v>
      </c>
      <c r="Q24" s="23">
        <v>41.537892508738999</v>
      </c>
      <c r="R24" s="23">
        <v>41.4529493092964</v>
      </c>
      <c r="S24" s="23">
        <v>39.728975414047298</v>
      </c>
      <c r="T24" s="23">
        <v>39.667011280717396</v>
      </c>
      <c r="U24" s="23">
        <v>39.705209661053999</v>
      </c>
      <c r="V24" s="23">
        <v>39.616618384007303</v>
      </c>
      <c r="W24" s="23">
        <v>39.395653888287399</v>
      </c>
      <c r="X24" s="23">
        <v>39.53859546189824</v>
      </c>
      <c r="Y24" s="23">
        <v>39.585904451760733</v>
      </c>
      <c r="Z24" s="23">
        <v>24.941993823415199</v>
      </c>
      <c r="AA24" s="23">
        <v>25.2071701500752</v>
      </c>
      <c r="AB24" s="23">
        <v>25.182482171967099</v>
      </c>
      <c r="AC24" s="23">
        <v>25.1609519346604</v>
      </c>
      <c r="AD24" s="23">
        <v>25.061367414682302</v>
      </c>
      <c r="AE24" s="23">
        <v>25.070165297930501</v>
      </c>
      <c r="AF24" s="23">
        <v>25.038832331843377</v>
      </c>
      <c r="AG24" s="23">
        <v>25.265923631065899</v>
      </c>
      <c r="AH24" s="23">
        <v>24.913427406978162</v>
      </c>
      <c r="AI24" s="23">
        <v>24.823072324520201</v>
      </c>
      <c r="AJ24" s="23">
        <v>25.146668981291299</v>
      </c>
      <c r="AK24" s="23">
        <v>25.22241869554</v>
      </c>
      <c r="AL24" s="23">
        <v>25.043935760972701</v>
      </c>
      <c r="AM24" s="23">
        <v>25.105537912769439</v>
      </c>
      <c r="AN24" s="23">
        <v>25.226372670896001</v>
      </c>
      <c r="AO24" s="23">
        <v>25.129946139434377</v>
      </c>
      <c r="AP24" s="23">
        <v>25.3040550803508</v>
      </c>
      <c r="AQ24" s="23">
        <v>25.318873379658662</v>
      </c>
      <c r="AR24" s="23">
        <v>25.282728840243699</v>
      </c>
      <c r="AS24" s="23">
        <v>25.3930062580244</v>
      </c>
      <c r="AT24" s="23">
        <v>25.390928023172599</v>
      </c>
    </row>
    <row r="25" spans="1:46" x14ac:dyDescent="0.25">
      <c r="A25" s="22" t="s">
        <v>1</v>
      </c>
      <c r="B25" s="25">
        <v>5</v>
      </c>
      <c r="C25" s="23">
        <v>42.175947498377397</v>
      </c>
      <c r="D25" s="23">
        <v>494.37494928195201</v>
      </c>
      <c r="E25" s="23">
        <v>42.136540884141397</v>
      </c>
      <c r="F25" s="23">
        <v>42.116233298590799</v>
      </c>
      <c r="G25" s="23">
        <v>42.121401761139403</v>
      </c>
      <c r="H25" s="23">
        <v>42.814581473123198</v>
      </c>
      <c r="I25" s="23">
        <v>42.418225718508097</v>
      </c>
      <c r="J25" s="23">
        <v>42.163432801195697</v>
      </c>
      <c r="K25" s="23">
        <v>42.484120763183803</v>
      </c>
      <c r="L25" s="23">
        <v>42.3976056964459</v>
      </c>
      <c r="M25" s="23">
        <v>42.3656768907558</v>
      </c>
      <c r="N25" s="23">
        <v>42.371630197246802</v>
      </c>
      <c r="O25" s="23">
        <v>42.558140824954499</v>
      </c>
      <c r="P25" s="23">
        <v>42.8061021351105</v>
      </c>
      <c r="Q25" s="23">
        <v>42.968659765432797</v>
      </c>
      <c r="R25" s="23">
        <v>42.888539433745898</v>
      </c>
      <c r="S25" s="23">
        <v>41.148170475660898</v>
      </c>
      <c r="T25" s="23">
        <v>41.0763873681869</v>
      </c>
      <c r="U25" s="23">
        <v>41.099974008882803</v>
      </c>
      <c r="V25" s="23">
        <v>41.038630412959698</v>
      </c>
      <c r="W25" s="23">
        <v>40.849949273825302</v>
      </c>
      <c r="X25" s="23">
        <v>40.986697526270888</v>
      </c>
      <c r="Y25" s="23">
        <v>41.053256719677918</v>
      </c>
      <c r="Z25" s="23">
        <v>26.2739372953037</v>
      </c>
      <c r="AA25" s="23">
        <v>26.5084235825849</v>
      </c>
      <c r="AB25" s="23">
        <v>26.440655028932198</v>
      </c>
      <c r="AC25" s="23">
        <v>26.461702242590501</v>
      </c>
      <c r="AD25" s="23">
        <v>26.430513432959</v>
      </c>
      <c r="AE25" s="23">
        <v>26.452759903329799</v>
      </c>
      <c r="AF25" s="23">
        <v>26.436327541927209</v>
      </c>
      <c r="AG25" s="23">
        <v>26.586833710075599</v>
      </c>
      <c r="AH25" s="23">
        <v>26.189058398308035</v>
      </c>
      <c r="AI25" s="23">
        <v>26.130529369029698</v>
      </c>
      <c r="AJ25" s="23">
        <v>26.509468371231399</v>
      </c>
      <c r="AK25" s="23">
        <v>26.532470095021999</v>
      </c>
      <c r="AL25" s="23">
        <v>26.3787001313468</v>
      </c>
      <c r="AM25" s="23">
        <v>26.474794643957928</v>
      </c>
      <c r="AN25" s="23">
        <v>26.572634383688101</v>
      </c>
      <c r="AO25" s="23">
        <v>26.498842360577655</v>
      </c>
      <c r="AP25" s="23">
        <v>26.630218236583499</v>
      </c>
      <c r="AQ25" s="23">
        <v>26.618857759433578</v>
      </c>
      <c r="AR25" s="23">
        <v>26.606564660108798</v>
      </c>
      <c r="AS25" s="23">
        <v>26.635647341437</v>
      </c>
      <c r="AT25" s="23">
        <v>26.626638494899499</v>
      </c>
    </row>
    <row r="26" spans="1:46" x14ac:dyDescent="0.25">
      <c r="A26" s="22" t="s">
        <v>1</v>
      </c>
      <c r="B26" s="25">
        <v>6</v>
      </c>
      <c r="C26" s="23">
        <v>44.105062275978497</v>
      </c>
      <c r="D26" s="23">
        <v>494.52671629924703</v>
      </c>
      <c r="E26" s="23">
        <v>44.068916228085101</v>
      </c>
      <c r="F26" s="23">
        <v>44.044505602264302</v>
      </c>
      <c r="G26" s="23">
        <v>44.050927790743899</v>
      </c>
      <c r="H26" s="23">
        <v>44.564569127493399</v>
      </c>
      <c r="I26" s="23">
        <v>44.228253133067298</v>
      </c>
      <c r="J26" s="23">
        <v>44.098242498913898</v>
      </c>
      <c r="K26" s="23">
        <v>44.163183668915103</v>
      </c>
      <c r="L26" s="23">
        <v>44.161425652522098</v>
      </c>
      <c r="M26" s="23">
        <v>44.1939628274366</v>
      </c>
      <c r="N26" s="23">
        <v>44.321272627616501</v>
      </c>
      <c r="O26" s="23">
        <v>44.443152646529903</v>
      </c>
      <c r="P26" s="23">
        <v>44.7496921131101</v>
      </c>
      <c r="Q26" s="23">
        <v>44.7914116394956</v>
      </c>
      <c r="R26" s="23">
        <v>44.755055104109097</v>
      </c>
      <c r="S26" s="23">
        <v>42.994266537337097</v>
      </c>
      <c r="T26" s="23">
        <v>42.863233909353902</v>
      </c>
      <c r="U26" s="23">
        <v>42.887635098461601</v>
      </c>
      <c r="V26" s="23">
        <v>42.861169256453501</v>
      </c>
      <c r="W26" s="23">
        <v>42.736143227156496</v>
      </c>
      <c r="X26" s="23">
        <v>42.853582197395006</v>
      </c>
      <c r="Y26" s="23">
        <v>42.969738368998129</v>
      </c>
      <c r="Z26" s="23">
        <v>27.5941289325432</v>
      </c>
      <c r="AA26" s="23">
        <v>27.835141391539199</v>
      </c>
      <c r="AB26" s="23">
        <v>27.645881042334199</v>
      </c>
      <c r="AC26" s="23">
        <v>27.713176504127599</v>
      </c>
      <c r="AD26" s="23">
        <v>27.706554735091501</v>
      </c>
      <c r="AE26" s="23">
        <v>27.780943025574199</v>
      </c>
      <c r="AF26" s="23">
        <v>27.791370881379148</v>
      </c>
      <c r="AG26" s="23">
        <v>27.8350734550854</v>
      </c>
      <c r="AH26" s="23">
        <v>27.424801633818817</v>
      </c>
      <c r="AI26" s="23">
        <v>27.3775689429796</v>
      </c>
      <c r="AJ26" s="23">
        <v>27.773186271237201</v>
      </c>
      <c r="AK26" s="23">
        <v>27.819057885731901</v>
      </c>
      <c r="AL26" s="23">
        <v>27.718439487358999</v>
      </c>
      <c r="AM26" s="23">
        <v>27.784901775543116</v>
      </c>
      <c r="AN26" s="23">
        <v>27.774401271966902</v>
      </c>
      <c r="AO26" s="23">
        <v>27.797980298560134</v>
      </c>
      <c r="AP26" s="23">
        <v>27.911604988108099</v>
      </c>
      <c r="AQ26" s="23">
        <v>27.860752287359769</v>
      </c>
      <c r="AR26" s="23">
        <v>27.8662554211719</v>
      </c>
      <c r="AS26" s="23">
        <v>27.935629223922898</v>
      </c>
      <c r="AT26" s="23">
        <v>27.945470301640299</v>
      </c>
    </row>
    <row r="27" spans="1:46" x14ac:dyDescent="0.25">
      <c r="A27" s="22" t="s">
        <v>1</v>
      </c>
      <c r="B27" s="25">
        <v>7</v>
      </c>
      <c r="C27" s="23">
        <v>45.619788726768299</v>
      </c>
      <c r="D27" s="23">
        <v>493.558444539844</v>
      </c>
      <c r="E27" s="23">
        <v>45.5831980449314</v>
      </c>
      <c r="F27" s="23">
        <v>45.559811251949</v>
      </c>
      <c r="G27" s="23">
        <v>45.568811486023598</v>
      </c>
      <c r="H27" s="23">
        <v>46.325190610025103</v>
      </c>
      <c r="I27" s="23">
        <v>45.952876936324401</v>
      </c>
      <c r="J27" s="23">
        <v>45.889237246196302</v>
      </c>
      <c r="K27" s="23">
        <v>45.996614760615998</v>
      </c>
      <c r="L27" s="23">
        <v>46.128195752199098</v>
      </c>
      <c r="M27" s="23">
        <v>46.112982644382399</v>
      </c>
      <c r="N27" s="23">
        <v>46.125515615860103</v>
      </c>
      <c r="O27" s="23">
        <v>46.200374299397097</v>
      </c>
      <c r="P27" s="23">
        <v>46.460520545029802</v>
      </c>
      <c r="Q27" s="23">
        <v>46.424272200767</v>
      </c>
      <c r="R27" s="23">
        <v>46.312515710481101</v>
      </c>
      <c r="S27" s="23">
        <v>44.5251071347287</v>
      </c>
      <c r="T27" s="23">
        <v>44.317245772963197</v>
      </c>
      <c r="U27" s="23">
        <v>44.337598141992402</v>
      </c>
      <c r="V27" s="23">
        <v>44.310714479133097</v>
      </c>
      <c r="W27" s="23">
        <v>44.179403711891602</v>
      </c>
      <c r="X27" s="23">
        <v>44.260844771748538</v>
      </c>
      <c r="Y27" s="23">
        <v>44.37494828108423</v>
      </c>
      <c r="Z27" s="23">
        <v>28.785704208049399</v>
      </c>
      <c r="AA27" s="23">
        <v>29.038954586682799</v>
      </c>
      <c r="AB27" s="23">
        <v>28.926714425440402</v>
      </c>
      <c r="AC27" s="23">
        <v>28.9828164105854</v>
      </c>
      <c r="AD27" s="23">
        <v>28.974473352343999</v>
      </c>
      <c r="AE27" s="23">
        <v>29.054346194227801</v>
      </c>
      <c r="AF27" s="23">
        <v>29.121150066781219</v>
      </c>
      <c r="AG27" s="23">
        <v>29.160986989046801</v>
      </c>
      <c r="AH27" s="23">
        <v>28.726827537268463</v>
      </c>
      <c r="AI27" s="23">
        <v>28.6954123851324</v>
      </c>
      <c r="AJ27" s="23">
        <v>29.093255982282301</v>
      </c>
      <c r="AK27" s="23">
        <v>29.0708706142726</v>
      </c>
      <c r="AL27" s="23">
        <v>29.0149874048215</v>
      </c>
      <c r="AM27" s="23">
        <v>29.139835422988813</v>
      </c>
      <c r="AN27" s="23">
        <v>29.060137182708502</v>
      </c>
      <c r="AO27" s="23">
        <v>29.116761722177472</v>
      </c>
      <c r="AP27" s="23">
        <v>29.1450275663145</v>
      </c>
      <c r="AQ27" s="23">
        <v>29.090562227731436</v>
      </c>
      <c r="AR27" s="23">
        <v>29.096328548411801</v>
      </c>
      <c r="AS27" s="23">
        <v>29.1420926486865</v>
      </c>
      <c r="AT27" s="23">
        <v>29.168546667250201</v>
      </c>
    </row>
    <row r="28" spans="1:46" x14ac:dyDescent="0.25">
      <c r="A28" s="22" t="s">
        <v>1</v>
      </c>
      <c r="B28" s="25">
        <v>8</v>
      </c>
      <c r="C28" s="23">
        <v>47.2096996402313</v>
      </c>
      <c r="D28" s="23">
        <v>493.98129182056402</v>
      </c>
      <c r="E28" s="23">
        <v>47.174734506553399</v>
      </c>
      <c r="F28" s="23">
        <v>47.1523284399183</v>
      </c>
      <c r="G28" s="23">
        <v>47.163217548544999</v>
      </c>
      <c r="H28" s="23">
        <v>47.7823695069699</v>
      </c>
      <c r="I28" s="23">
        <v>47.3759892994265</v>
      </c>
      <c r="J28" s="23">
        <v>47.343680387652803</v>
      </c>
      <c r="K28" s="23">
        <v>47.373380134932802</v>
      </c>
      <c r="L28" s="23">
        <v>47.528692346966203</v>
      </c>
      <c r="M28" s="23">
        <v>47.521074474634702</v>
      </c>
      <c r="N28" s="23">
        <v>47.449415863208003</v>
      </c>
      <c r="O28" s="23">
        <v>47.488799259685798</v>
      </c>
      <c r="P28" s="23">
        <v>47.821448976686298</v>
      </c>
      <c r="Q28" s="23">
        <v>47.8114120059059</v>
      </c>
      <c r="R28" s="23">
        <v>47.6130026252523</v>
      </c>
      <c r="S28" s="23">
        <v>45.965802722091702</v>
      </c>
      <c r="T28" s="23">
        <v>45.873289402202701</v>
      </c>
      <c r="U28" s="23">
        <v>45.939076442059303</v>
      </c>
      <c r="V28" s="23">
        <v>45.922986043070701</v>
      </c>
      <c r="W28" s="23">
        <v>45.806932758456298</v>
      </c>
      <c r="X28" s="23">
        <v>45.966600531740106</v>
      </c>
      <c r="Y28" s="23">
        <v>46.179829092298725</v>
      </c>
      <c r="Z28" s="23">
        <v>27.961149286047998</v>
      </c>
      <c r="AA28" s="23">
        <v>28.228431099481401</v>
      </c>
      <c r="AB28" s="23">
        <v>28.0840577128589</v>
      </c>
      <c r="AC28" s="23">
        <v>28.160974778508301</v>
      </c>
      <c r="AD28" s="23">
        <v>28.217476788751799</v>
      </c>
      <c r="AE28" s="23">
        <v>28.293105036819501</v>
      </c>
      <c r="AF28" s="23">
        <v>28.348265313713835</v>
      </c>
      <c r="AG28" s="23">
        <v>28.364453587365599</v>
      </c>
      <c r="AH28" s="23">
        <v>27.978108393945472</v>
      </c>
      <c r="AI28" s="23">
        <v>28.012521920372301</v>
      </c>
      <c r="AJ28" s="23">
        <v>28.397794983023001</v>
      </c>
      <c r="AK28" s="23">
        <v>28.3505316606783</v>
      </c>
      <c r="AL28" s="23">
        <v>28.304685202556701</v>
      </c>
      <c r="AM28" s="23">
        <v>28.390242093427545</v>
      </c>
      <c r="AN28" s="23">
        <v>28.237474231885699</v>
      </c>
      <c r="AO28" s="23">
        <v>28.394173859402077</v>
      </c>
      <c r="AP28" s="23">
        <v>28.402206627310601</v>
      </c>
      <c r="AQ28" s="23">
        <v>28.347299041906485</v>
      </c>
      <c r="AR28" s="23">
        <v>28.370993390141901</v>
      </c>
      <c r="AS28" s="23">
        <v>28.351881113241401</v>
      </c>
      <c r="AT28" s="23">
        <v>28.422537485297099</v>
      </c>
    </row>
    <row r="29" spans="1:46" x14ac:dyDescent="0.25">
      <c r="A29" s="22" t="s">
        <v>1</v>
      </c>
      <c r="B29" s="25">
        <v>9</v>
      </c>
      <c r="C29" s="23">
        <v>50.047895862309701</v>
      </c>
      <c r="D29" s="23">
        <v>493.449529878752</v>
      </c>
      <c r="E29" s="23">
        <v>50.013962768159999</v>
      </c>
      <c r="F29" s="23">
        <v>49.994975913263403</v>
      </c>
      <c r="G29" s="23">
        <v>50.004939157941301</v>
      </c>
      <c r="H29" s="23">
        <v>50.536353068838601</v>
      </c>
      <c r="I29" s="23">
        <v>50.171190009714898</v>
      </c>
      <c r="J29" s="23">
        <v>50.203431349239999</v>
      </c>
      <c r="K29" s="23">
        <v>50.195793213362599</v>
      </c>
      <c r="L29" s="23">
        <v>50.322666635756804</v>
      </c>
      <c r="M29" s="23">
        <v>50.320014249727997</v>
      </c>
      <c r="N29" s="23">
        <v>50.233265022450297</v>
      </c>
      <c r="O29" s="23">
        <v>50.291613022280501</v>
      </c>
      <c r="P29" s="23">
        <v>50.540427566406798</v>
      </c>
      <c r="Q29" s="23">
        <v>50.457794390700201</v>
      </c>
      <c r="R29" s="23">
        <v>50.359849383295703</v>
      </c>
      <c r="S29" s="23">
        <v>48.794610455407103</v>
      </c>
      <c r="T29" s="23">
        <v>48.644136552056402</v>
      </c>
      <c r="U29" s="23">
        <v>48.701618330803903</v>
      </c>
      <c r="V29" s="23">
        <v>48.752525526786897</v>
      </c>
      <c r="W29" s="23">
        <v>48.693991133678097</v>
      </c>
      <c r="X29" s="23">
        <v>48.786318878324479</v>
      </c>
      <c r="Y29" s="23">
        <v>49.054084429531557</v>
      </c>
      <c r="Z29" s="23">
        <v>29.8488769175556</v>
      </c>
      <c r="AA29" s="23">
        <v>30.1197497183156</v>
      </c>
      <c r="AB29" s="23">
        <v>29.991822233567</v>
      </c>
      <c r="AC29" s="23">
        <v>30.016975104607099</v>
      </c>
      <c r="AD29" s="23">
        <v>30.097378287806499</v>
      </c>
      <c r="AE29" s="23">
        <v>30.147841656370701</v>
      </c>
      <c r="AF29" s="23">
        <v>30.188615543336415</v>
      </c>
      <c r="AG29" s="23">
        <v>30.205985185015901</v>
      </c>
      <c r="AH29" s="23">
        <v>29.837991191238</v>
      </c>
      <c r="AI29" s="23">
        <v>29.829894082845701</v>
      </c>
      <c r="AJ29" s="23">
        <v>30.303741478526401</v>
      </c>
      <c r="AK29" s="23">
        <v>30.198905820650399</v>
      </c>
      <c r="AL29" s="23">
        <v>30.187255751623201</v>
      </c>
      <c r="AM29" s="23">
        <v>30.269160686634397</v>
      </c>
      <c r="AN29" s="23">
        <v>30.093529667882098</v>
      </c>
      <c r="AO29" s="23">
        <v>30.25434297734564</v>
      </c>
      <c r="AP29" s="23">
        <v>30.2264828352316</v>
      </c>
      <c r="AQ29" s="23">
        <v>30.191237142387063</v>
      </c>
      <c r="AR29" s="23">
        <v>30.235174124993801</v>
      </c>
      <c r="AS29" s="23">
        <v>30.195662974708402</v>
      </c>
      <c r="AT29" s="23">
        <v>30.267747461373698</v>
      </c>
    </row>
    <row r="30" spans="1:46" x14ac:dyDescent="0.25">
      <c r="A30" s="22" t="s">
        <v>1</v>
      </c>
      <c r="B30" s="25">
        <v>10</v>
      </c>
      <c r="C30" s="23">
        <v>50.481427212752699</v>
      </c>
      <c r="D30" s="23">
        <v>493.46472514528</v>
      </c>
      <c r="E30" s="23">
        <v>50.448595579211897</v>
      </c>
      <c r="F30" s="23">
        <v>50.422664422272298</v>
      </c>
      <c r="G30" s="23">
        <v>50.436161912059497</v>
      </c>
      <c r="H30" s="23">
        <v>50.929663025542403</v>
      </c>
      <c r="I30" s="23">
        <v>50.5686292318941</v>
      </c>
      <c r="J30" s="23">
        <v>50.616570501021997</v>
      </c>
      <c r="K30" s="23">
        <v>50.558924579565598</v>
      </c>
      <c r="L30" s="23">
        <v>50.6948934727832</v>
      </c>
      <c r="M30" s="23">
        <v>50.686414513910002</v>
      </c>
      <c r="N30" s="23">
        <v>50.6131608240497</v>
      </c>
      <c r="O30" s="23">
        <v>50.7076222489084</v>
      </c>
      <c r="P30" s="23">
        <v>51.011822133003903</v>
      </c>
      <c r="Q30" s="23">
        <v>50.951962397626197</v>
      </c>
      <c r="R30" s="23">
        <v>50.723627423702098</v>
      </c>
      <c r="S30" s="23">
        <v>49.248362635400099</v>
      </c>
      <c r="T30" s="23">
        <v>49.1514792843018</v>
      </c>
      <c r="U30" s="23">
        <v>49.134986342037898</v>
      </c>
      <c r="V30" s="23">
        <v>49.1869578989484</v>
      </c>
      <c r="W30" s="23">
        <v>49.101549258973499</v>
      </c>
      <c r="X30" s="23">
        <v>49.215262408656322</v>
      </c>
      <c r="Y30" s="23">
        <v>49.45370234583595</v>
      </c>
      <c r="Z30" s="23">
        <v>29.673678269978399</v>
      </c>
      <c r="AA30" s="23">
        <v>29.933908842135001</v>
      </c>
      <c r="AB30" s="23">
        <v>29.886213885552799</v>
      </c>
      <c r="AC30" s="23">
        <v>29.9222981694871</v>
      </c>
      <c r="AD30" s="23">
        <v>30.118346577569099</v>
      </c>
      <c r="AE30" s="23">
        <v>30.074152825221901</v>
      </c>
      <c r="AF30" s="23">
        <v>30.140967545558421</v>
      </c>
      <c r="AG30" s="23">
        <v>30.1593998411957</v>
      </c>
      <c r="AH30" s="23">
        <v>29.75305569882601</v>
      </c>
      <c r="AI30" s="23">
        <v>29.788084263516598</v>
      </c>
      <c r="AJ30" s="23">
        <v>30.279529024243601</v>
      </c>
      <c r="AK30" s="23">
        <v>30.159766830327499</v>
      </c>
      <c r="AL30" s="23">
        <v>30.0958468212676</v>
      </c>
      <c r="AM30" s="23">
        <v>30.206364155994073</v>
      </c>
      <c r="AN30" s="23">
        <v>30.142677980794002</v>
      </c>
      <c r="AO30" s="23">
        <v>30.139551412692153</v>
      </c>
      <c r="AP30" s="23">
        <v>30.153284983406401</v>
      </c>
      <c r="AQ30" s="23">
        <v>30.130582027062523</v>
      </c>
      <c r="AR30" s="23">
        <v>30.177920218820798</v>
      </c>
      <c r="AS30" s="23">
        <v>30.118177544690901</v>
      </c>
      <c r="AT30" s="23">
        <v>30.212996213744599</v>
      </c>
    </row>
    <row r="31" spans="1:46" x14ac:dyDescent="0.25">
      <c r="A31" s="22" t="s">
        <v>1</v>
      </c>
      <c r="B31" s="25">
        <v>11</v>
      </c>
      <c r="C31" s="23">
        <v>52.432047455600902</v>
      </c>
      <c r="D31" s="23">
        <v>493.767544522538</v>
      </c>
      <c r="E31" s="23">
        <v>52.392196376774997</v>
      </c>
      <c r="F31" s="23">
        <v>52.379840262038201</v>
      </c>
      <c r="G31" s="23">
        <v>52.391757450095703</v>
      </c>
      <c r="H31" s="23">
        <v>52.666812922468701</v>
      </c>
      <c r="I31" s="23">
        <v>52.478633404235303</v>
      </c>
      <c r="J31" s="23">
        <v>52.579267548033798</v>
      </c>
      <c r="K31" s="23">
        <v>52.482258288321397</v>
      </c>
      <c r="L31" s="23">
        <v>52.598164380939501</v>
      </c>
      <c r="M31" s="23">
        <v>52.622394934977798</v>
      </c>
      <c r="N31" s="23">
        <v>52.554780210017498</v>
      </c>
      <c r="O31" s="23">
        <v>52.629355062627702</v>
      </c>
      <c r="P31" s="23">
        <v>52.816412432350297</v>
      </c>
      <c r="Q31" s="23">
        <v>52.667280181049001</v>
      </c>
      <c r="R31" s="23">
        <v>52.5722836204339</v>
      </c>
      <c r="S31" s="23">
        <v>51.049522538636303</v>
      </c>
      <c r="T31" s="23">
        <v>50.892177913421797</v>
      </c>
      <c r="U31" s="23">
        <v>50.871060517347303</v>
      </c>
      <c r="V31" s="23">
        <v>50.9659369473098</v>
      </c>
      <c r="W31" s="23">
        <v>50.905390462420399</v>
      </c>
      <c r="X31" s="23">
        <v>50.98296078406608</v>
      </c>
      <c r="Y31" s="23">
        <v>51.230197957688979</v>
      </c>
      <c r="Z31" s="23">
        <v>31.760076984707698</v>
      </c>
      <c r="AA31" s="23">
        <v>32.082527003920497</v>
      </c>
      <c r="AB31" s="23">
        <v>31.982600073758199</v>
      </c>
      <c r="AC31" s="23">
        <v>32.046004152535097</v>
      </c>
      <c r="AD31" s="23">
        <v>32.160454265033401</v>
      </c>
      <c r="AE31" s="23">
        <v>32.184123769609897</v>
      </c>
      <c r="AF31" s="23">
        <v>32.239909610408958</v>
      </c>
      <c r="AG31" s="23">
        <v>32.227210663073699</v>
      </c>
      <c r="AH31" s="23">
        <v>31.847161547747906</v>
      </c>
      <c r="AI31" s="23">
        <v>31.859788591667801</v>
      </c>
      <c r="AJ31" s="23">
        <v>32.376198071570101</v>
      </c>
      <c r="AK31" s="23">
        <v>32.226923337899898</v>
      </c>
      <c r="AL31" s="23">
        <v>32.158770887995701</v>
      </c>
      <c r="AM31" s="23">
        <v>32.216976261048998</v>
      </c>
      <c r="AN31" s="23">
        <v>32.140107492635899</v>
      </c>
      <c r="AO31" s="23">
        <v>32.236513568959637</v>
      </c>
      <c r="AP31" s="23">
        <v>32.269386267618401</v>
      </c>
      <c r="AQ31" s="23">
        <v>32.265758183394048</v>
      </c>
      <c r="AR31" s="23">
        <v>32.331726452006201</v>
      </c>
      <c r="AS31" s="23">
        <v>32.281180764918602</v>
      </c>
      <c r="AT31" s="23">
        <v>32.333617973797701</v>
      </c>
    </row>
    <row r="32" spans="1:46" x14ac:dyDescent="0.25">
      <c r="A32" s="22" t="s">
        <v>1</v>
      </c>
      <c r="B32" s="25">
        <v>12</v>
      </c>
      <c r="C32" s="23">
        <v>54.446433475884099</v>
      </c>
      <c r="D32" s="23">
        <v>493.83766196741198</v>
      </c>
      <c r="E32" s="23">
        <v>54.408518194910897</v>
      </c>
      <c r="F32" s="23">
        <v>54.404413432763903</v>
      </c>
      <c r="G32" s="23">
        <v>54.4121162672037</v>
      </c>
      <c r="H32" s="23">
        <v>54.587798298340402</v>
      </c>
      <c r="I32" s="23">
        <v>54.447878455330802</v>
      </c>
      <c r="J32" s="23">
        <v>54.483496733997498</v>
      </c>
      <c r="K32" s="23">
        <v>54.406647578564098</v>
      </c>
      <c r="L32" s="23">
        <v>54.503460167417799</v>
      </c>
      <c r="M32" s="23">
        <v>54.5429880869968</v>
      </c>
      <c r="N32" s="23">
        <v>54.476629481537501</v>
      </c>
      <c r="O32" s="23">
        <v>54.5571064389394</v>
      </c>
      <c r="P32" s="23">
        <v>54.817479816237203</v>
      </c>
      <c r="Q32" s="23">
        <v>54.679788111949001</v>
      </c>
      <c r="R32" s="23">
        <v>54.565345335485603</v>
      </c>
      <c r="S32" s="23">
        <v>53.038124437563702</v>
      </c>
      <c r="T32" s="23">
        <v>52.908131533962802</v>
      </c>
      <c r="U32" s="23">
        <v>52.885825320562802</v>
      </c>
      <c r="V32" s="23">
        <v>52.9986224349542</v>
      </c>
      <c r="W32" s="23">
        <v>52.968091373711303</v>
      </c>
      <c r="X32" s="23">
        <v>53.144749764191381</v>
      </c>
      <c r="Y32" s="23">
        <v>53.263282667539656</v>
      </c>
      <c r="Z32" s="23">
        <v>35.131240074504397</v>
      </c>
      <c r="AA32" s="23">
        <v>35.454228978792003</v>
      </c>
      <c r="AB32" s="23">
        <v>35.366290625022998</v>
      </c>
      <c r="AC32" s="23">
        <v>35.4277523612678</v>
      </c>
      <c r="AD32" s="23">
        <v>35.576179259412797</v>
      </c>
      <c r="AE32" s="23">
        <v>35.564314363737203</v>
      </c>
      <c r="AF32" s="23">
        <v>35.613687796623147</v>
      </c>
      <c r="AG32" s="23">
        <v>35.594530431809901</v>
      </c>
      <c r="AH32" s="23">
        <v>35.193326950455265</v>
      </c>
      <c r="AI32" s="23">
        <v>35.222569244056899</v>
      </c>
      <c r="AJ32" s="23">
        <v>35.760866469479801</v>
      </c>
      <c r="AK32" s="23">
        <v>35.591979739984403</v>
      </c>
      <c r="AL32" s="23">
        <v>35.513313234474403</v>
      </c>
      <c r="AM32" s="23">
        <v>35.623083375381711</v>
      </c>
      <c r="AN32" s="23">
        <v>35.549970691642798</v>
      </c>
      <c r="AO32" s="23">
        <v>35.531109114749434</v>
      </c>
      <c r="AP32" s="23">
        <v>35.572193262686099</v>
      </c>
      <c r="AQ32" s="23">
        <v>35.552005274550723</v>
      </c>
      <c r="AR32" s="23">
        <v>35.6272489614975</v>
      </c>
      <c r="AS32" s="23">
        <v>35.567248535781303</v>
      </c>
      <c r="AT32" s="23">
        <v>35.592323785710498</v>
      </c>
    </row>
    <row r="33" spans="1:46" x14ac:dyDescent="0.25">
      <c r="A33" s="22" t="s">
        <v>1</v>
      </c>
      <c r="B33" s="25">
        <v>13</v>
      </c>
      <c r="C33" s="23">
        <v>57.224602096630001</v>
      </c>
      <c r="D33" s="23">
        <v>494.65987642095399</v>
      </c>
      <c r="E33" s="23">
        <v>57.190428750160599</v>
      </c>
      <c r="F33" s="23">
        <v>57.189127343239498</v>
      </c>
      <c r="G33" s="23">
        <v>57.196640132338501</v>
      </c>
      <c r="H33" s="23">
        <v>57.194098705734497</v>
      </c>
      <c r="I33" s="23">
        <v>57.211203765722999</v>
      </c>
      <c r="J33" s="23">
        <v>57.160721277024003</v>
      </c>
      <c r="K33" s="23">
        <v>57.172168573856503</v>
      </c>
      <c r="L33" s="23">
        <v>57.1892139856852</v>
      </c>
      <c r="M33" s="23">
        <v>57.247430110422002</v>
      </c>
      <c r="N33" s="23">
        <v>57.245704215798398</v>
      </c>
      <c r="O33" s="23">
        <v>57.318357183227597</v>
      </c>
      <c r="P33" s="23">
        <v>57.5170557150335</v>
      </c>
      <c r="Q33" s="23">
        <v>57.358383095358597</v>
      </c>
      <c r="R33" s="23">
        <v>57.410191076361698</v>
      </c>
      <c r="S33" s="23">
        <v>55.6830518807053</v>
      </c>
      <c r="T33" s="23">
        <v>55.553016262416499</v>
      </c>
      <c r="U33" s="23">
        <v>55.616040237201602</v>
      </c>
      <c r="V33" s="23">
        <v>55.633874500649497</v>
      </c>
      <c r="W33" s="23">
        <v>55.652134188881902</v>
      </c>
      <c r="X33" s="23">
        <v>55.756860681425927</v>
      </c>
      <c r="Y33" s="23">
        <v>55.749204874175831</v>
      </c>
      <c r="Z33" s="23">
        <v>38.357582221309698</v>
      </c>
      <c r="AA33" s="23">
        <v>38.723789324522798</v>
      </c>
      <c r="AB33" s="23">
        <v>38.564877021291501</v>
      </c>
      <c r="AC33" s="23">
        <v>38.657503198447202</v>
      </c>
      <c r="AD33" s="23">
        <v>38.740709853795302</v>
      </c>
      <c r="AE33" s="23">
        <v>38.715953655071701</v>
      </c>
      <c r="AF33" s="23">
        <v>38.760099086738144</v>
      </c>
      <c r="AG33" s="23">
        <v>38.756136491329102</v>
      </c>
      <c r="AH33" s="23">
        <v>38.363911370539512</v>
      </c>
      <c r="AI33" s="23">
        <v>38.310347936066997</v>
      </c>
      <c r="AJ33" s="23">
        <v>38.780041240210501</v>
      </c>
      <c r="AK33" s="23">
        <v>38.784652616109703</v>
      </c>
      <c r="AL33" s="23">
        <v>38.733281666100602</v>
      </c>
      <c r="AM33" s="23">
        <v>38.755678782330172</v>
      </c>
      <c r="AN33" s="23">
        <v>38.825350423000998</v>
      </c>
      <c r="AO33" s="23">
        <v>38.892230364191342</v>
      </c>
      <c r="AP33" s="23">
        <v>38.984085595923602</v>
      </c>
      <c r="AQ33" s="23">
        <v>39.062707465517967</v>
      </c>
      <c r="AR33" s="23">
        <v>39.0962367336734</v>
      </c>
      <c r="AS33" s="23">
        <v>38.992155687645301</v>
      </c>
      <c r="AT33" s="23">
        <v>39.060756950646699</v>
      </c>
    </row>
    <row r="34" spans="1:46" x14ac:dyDescent="0.25">
      <c r="A34" s="22" t="s">
        <v>1</v>
      </c>
      <c r="B34" s="25">
        <v>14</v>
      </c>
      <c r="C34" s="23">
        <v>58.144754908924</v>
      </c>
      <c r="D34" s="23">
        <v>494.85893406086001</v>
      </c>
      <c r="E34" s="23">
        <v>58.113018616636303</v>
      </c>
      <c r="F34" s="23">
        <v>58.110247789616501</v>
      </c>
      <c r="G34" s="23">
        <v>58.1177860871353</v>
      </c>
      <c r="H34" s="23">
        <v>58.146231222621097</v>
      </c>
      <c r="I34" s="23">
        <v>58.154298116616701</v>
      </c>
      <c r="J34" s="23">
        <v>58.1311482950574</v>
      </c>
      <c r="K34" s="23">
        <v>58.1751136804452</v>
      </c>
      <c r="L34" s="23">
        <v>58.139697799824503</v>
      </c>
      <c r="M34" s="23">
        <v>58.269393862453299</v>
      </c>
      <c r="N34" s="23">
        <v>58.345755891266897</v>
      </c>
      <c r="O34" s="23">
        <v>58.374386256639298</v>
      </c>
      <c r="P34" s="23">
        <v>58.481199612713702</v>
      </c>
      <c r="Q34" s="23">
        <v>58.405327934114098</v>
      </c>
      <c r="R34" s="23">
        <v>58.470466120186899</v>
      </c>
      <c r="S34" s="23">
        <v>56.496516614271201</v>
      </c>
      <c r="T34" s="23">
        <v>56.468452890274399</v>
      </c>
      <c r="U34" s="23">
        <v>56.440344635556102</v>
      </c>
      <c r="V34" s="23">
        <v>56.387389844974898</v>
      </c>
      <c r="W34" s="23">
        <v>56.372545188097597</v>
      </c>
      <c r="X34" s="23">
        <v>56.416998341727911</v>
      </c>
      <c r="Y34" s="23">
        <v>56.323360559713855</v>
      </c>
      <c r="Z34" s="23">
        <v>37.753799400334799</v>
      </c>
      <c r="AA34" s="23">
        <v>38.134715073213997</v>
      </c>
      <c r="AB34" s="23">
        <v>37.967279332758601</v>
      </c>
      <c r="AC34" s="23">
        <v>38.012705738643298</v>
      </c>
      <c r="AD34" s="23">
        <v>38.162634289552301</v>
      </c>
      <c r="AE34" s="23">
        <v>38.016168433124797</v>
      </c>
      <c r="AF34" s="23">
        <v>38.065434598799207</v>
      </c>
      <c r="AG34" s="23">
        <v>38.092752533506797</v>
      </c>
      <c r="AH34" s="23">
        <v>37.705762448117945</v>
      </c>
      <c r="AI34" s="23">
        <v>37.678774962868602</v>
      </c>
      <c r="AJ34" s="23">
        <v>38.071049569248899</v>
      </c>
      <c r="AK34" s="23">
        <v>38.115782173007503</v>
      </c>
      <c r="AL34" s="23">
        <v>38.165282615344999</v>
      </c>
      <c r="AM34" s="23">
        <v>38.203966709544751</v>
      </c>
      <c r="AN34" s="23">
        <v>38.299186485040799</v>
      </c>
      <c r="AO34" s="23">
        <v>38.172751148566611</v>
      </c>
      <c r="AP34" s="23">
        <v>38.389482939980503</v>
      </c>
      <c r="AQ34" s="23">
        <v>38.522734270497466</v>
      </c>
      <c r="AR34" s="23">
        <v>38.526369444794703</v>
      </c>
      <c r="AS34" s="23">
        <v>38.4040087221018</v>
      </c>
      <c r="AT34" s="23">
        <v>38.493171816632099</v>
      </c>
    </row>
    <row r="35" spans="1:46" x14ac:dyDescent="0.25">
      <c r="A35" s="22" t="s">
        <v>1</v>
      </c>
      <c r="B35" s="25">
        <v>15</v>
      </c>
      <c r="C35" s="23">
        <v>60.942873587299502</v>
      </c>
      <c r="D35" s="23">
        <v>497.06999936673202</v>
      </c>
      <c r="E35" s="23">
        <v>60.925931389566799</v>
      </c>
      <c r="F35" s="23">
        <v>60.919885587932697</v>
      </c>
      <c r="G35" s="23">
        <v>60.928478232901703</v>
      </c>
      <c r="H35" s="23">
        <v>60.961243596121697</v>
      </c>
      <c r="I35" s="23">
        <v>61.051260872300098</v>
      </c>
      <c r="J35" s="23">
        <v>60.926978192940403</v>
      </c>
      <c r="K35" s="23">
        <v>61.226744074531901</v>
      </c>
      <c r="L35" s="23">
        <v>61.171456339859603</v>
      </c>
      <c r="M35" s="23">
        <v>61.343995264796497</v>
      </c>
      <c r="N35" s="23">
        <v>61.360329286880201</v>
      </c>
      <c r="O35" s="23">
        <v>61.566115070612703</v>
      </c>
      <c r="P35" s="23">
        <v>61.443638034293201</v>
      </c>
      <c r="Q35" s="23">
        <v>61.476924073639097</v>
      </c>
      <c r="R35" s="23">
        <v>61.622880033180898</v>
      </c>
      <c r="S35" s="23">
        <v>59.502144929459497</v>
      </c>
      <c r="T35" s="23">
        <v>59.494438461633798</v>
      </c>
      <c r="U35" s="23">
        <v>59.419748939910697</v>
      </c>
      <c r="V35" s="23">
        <v>59.396004163524303</v>
      </c>
      <c r="W35" s="23">
        <v>59.3540809411193</v>
      </c>
      <c r="X35" s="23">
        <v>59.347772276323063</v>
      </c>
      <c r="Y35" s="23">
        <v>59.252824912044908</v>
      </c>
      <c r="Z35" s="23">
        <v>39.430754578910999</v>
      </c>
      <c r="AA35" s="23">
        <v>39.835828674968901</v>
      </c>
      <c r="AB35" s="23">
        <v>39.899217775736503</v>
      </c>
      <c r="AC35" s="23">
        <v>39.900745850221703</v>
      </c>
      <c r="AD35" s="23">
        <v>39.982273384960799</v>
      </c>
      <c r="AE35" s="23">
        <v>39.77176070854</v>
      </c>
      <c r="AF35" s="23">
        <v>39.824106146955387</v>
      </c>
      <c r="AG35" s="23">
        <v>39.983494653007199</v>
      </c>
      <c r="AH35" s="23">
        <v>39.590663209359363</v>
      </c>
      <c r="AI35" s="23">
        <v>39.507382797127299</v>
      </c>
      <c r="AJ35" s="23">
        <v>39.971680743397599</v>
      </c>
      <c r="AK35" s="23">
        <v>40.014670805107201</v>
      </c>
      <c r="AL35" s="23">
        <v>39.864937372844601</v>
      </c>
      <c r="AM35" s="23">
        <v>39.909190542737214</v>
      </c>
      <c r="AN35" s="23">
        <v>40.140902716953697</v>
      </c>
      <c r="AO35" s="23">
        <v>39.967092569231099</v>
      </c>
      <c r="AP35" s="23">
        <v>40.225956653675397</v>
      </c>
      <c r="AQ35" s="23">
        <v>40.379684192030538</v>
      </c>
      <c r="AR35" s="23">
        <v>40.366207489622397</v>
      </c>
      <c r="AS35" s="23">
        <v>40.173975573172001</v>
      </c>
      <c r="AT35" s="23">
        <v>40.245810907226897</v>
      </c>
    </row>
    <row r="36" spans="1:46" x14ac:dyDescent="0.25">
      <c r="A36" s="22" t="s">
        <v>1</v>
      </c>
      <c r="B36" s="25">
        <v>16</v>
      </c>
      <c r="C36" s="23">
        <v>61.779786913989298</v>
      </c>
      <c r="D36" s="23">
        <v>499.062182309972</v>
      </c>
      <c r="E36" s="23">
        <v>61.760507747119398</v>
      </c>
      <c r="F36" s="23">
        <v>61.750948236784097</v>
      </c>
      <c r="G36" s="23">
        <v>61.761648358484102</v>
      </c>
      <c r="H36" s="23">
        <v>61.878806264706</v>
      </c>
      <c r="I36" s="23">
        <v>61.931848715893402</v>
      </c>
      <c r="J36" s="23">
        <v>61.870473053861303</v>
      </c>
      <c r="K36" s="23">
        <v>62.242663032820403</v>
      </c>
      <c r="L36" s="23">
        <v>62.156099201711903</v>
      </c>
      <c r="M36" s="23">
        <v>62.329787713514499</v>
      </c>
      <c r="N36" s="23">
        <v>62.382979647711302</v>
      </c>
      <c r="O36" s="23">
        <v>62.638297246873798</v>
      </c>
      <c r="P36" s="23">
        <v>62.467818852611799</v>
      </c>
      <c r="Q36" s="23">
        <v>62.521495705658197</v>
      </c>
      <c r="R36" s="23">
        <v>62.606664708018599</v>
      </c>
      <c r="S36" s="23">
        <v>60.421794328321603</v>
      </c>
      <c r="T36" s="23">
        <v>60.451822982608597</v>
      </c>
      <c r="U36" s="23">
        <v>60.347503018673997</v>
      </c>
      <c r="V36" s="23">
        <v>60.2857952656585</v>
      </c>
      <c r="W36" s="23">
        <v>60.2855496951099</v>
      </c>
      <c r="X36" s="23">
        <v>60.26327482704172</v>
      </c>
      <c r="Y36" s="23">
        <v>60.170150586091104</v>
      </c>
      <c r="Z36" s="23">
        <v>38.397079229840102</v>
      </c>
      <c r="AA36" s="23">
        <v>38.762791271130098</v>
      </c>
      <c r="AB36" s="23">
        <v>38.805244333313098</v>
      </c>
      <c r="AC36" s="23">
        <v>38.818734302094498</v>
      </c>
      <c r="AD36" s="23">
        <v>38.759519485440102</v>
      </c>
      <c r="AE36" s="23">
        <v>38.819574173881001</v>
      </c>
      <c r="AF36" s="23">
        <v>38.839756475699986</v>
      </c>
      <c r="AG36" s="23">
        <v>38.984202129869601</v>
      </c>
      <c r="AH36" s="23">
        <v>38.59667665653857</v>
      </c>
      <c r="AI36" s="23">
        <v>38.601764838087703</v>
      </c>
      <c r="AJ36" s="23">
        <v>38.921259510956098</v>
      </c>
      <c r="AK36" s="23">
        <v>38.9403896849972</v>
      </c>
      <c r="AL36" s="23">
        <v>38.754891060317703</v>
      </c>
      <c r="AM36" s="23">
        <v>38.818056830537728</v>
      </c>
      <c r="AN36" s="23">
        <v>38.833260439563702</v>
      </c>
      <c r="AO36" s="23">
        <v>38.771861320119598</v>
      </c>
      <c r="AP36" s="23">
        <v>38.920795012462399</v>
      </c>
      <c r="AQ36" s="23">
        <v>38.953554364755213</v>
      </c>
      <c r="AR36" s="23">
        <v>39.047212146472297</v>
      </c>
      <c r="AS36" s="23">
        <v>38.912776062946499</v>
      </c>
      <c r="AT36" s="23">
        <v>38.989399772347198</v>
      </c>
    </row>
    <row r="37" spans="1:46" x14ac:dyDescent="0.25">
      <c r="A37" s="22" t="s">
        <v>1</v>
      </c>
      <c r="B37" s="25">
        <v>17</v>
      </c>
      <c r="C37" s="23">
        <v>62.9277774031249</v>
      </c>
      <c r="D37" s="23">
        <v>499.59708139024298</v>
      </c>
      <c r="E37" s="23">
        <v>62.906074866230497</v>
      </c>
      <c r="F37" s="23">
        <v>62.889121850547198</v>
      </c>
      <c r="G37" s="23">
        <v>62.8997022505581</v>
      </c>
      <c r="H37" s="23">
        <v>63.287134379111897</v>
      </c>
      <c r="I37" s="23">
        <v>63.3151448765095</v>
      </c>
      <c r="J37" s="23">
        <v>63.287496203337199</v>
      </c>
      <c r="K37" s="23">
        <v>63.899509981867801</v>
      </c>
      <c r="L37" s="23">
        <v>63.827304131873497</v>
      </c>
      <c r="M37" s="23">
        <v>63.953637355122702</v>
      </c>
      <c r="N37" s="23">
        <v>63.999063968584899</v>
      </c>
      <c r="O37" s="23">
        <v>64.334043444970007</v>
      </c>
      <c r="P37" s="23">
        <v>64.041132972082593</v>
      </c>
      <c r="Q37" s="23">
        <v>63.969607318457903</v>
      </c>
      <c r="R37" s="23">
        <v>63.997765810729497</v>
      </c>
      <c r="S37" s="23">
        <v>62.022070212520397</v>
      </c>
      <c r="T37" s="23">
        <v>61.897021588774599</v>
      </c>
      <c r="U37" s="23">
        <v>61.730454529687897</v>
      </c>
      <c r="V37" s="23">
        <v>61.7329284763793</v>
      </c>
      <c r="W37" s="23">
        <v>61.808712733015597</v>
      </c>
      <c r="X37" s="23">
        <v>61.810020727215338</v>
      </c>
      <c r="Y37" s="23">
        <v>61.674728327416815</v>
      </c>
      <c r="Z37" s="23">
        <v>38.958017095488103</v>
      </c>
      <c r="AA37" s="23">
        <v>39.270105291405898</v>
      </c>
      <c r="AB37" s="23">
        <v>39.321855570377501</v>
      </c>
      <c r="AC37" s="23">
        <v>39.524447634067798</v>
      </c>
      <c r="AD37" s="23">
        <v>39.372515685008302</v>
      </c>
      <c r="AE37" s="23">
        <v>39.496092432598502</v>
      </c>
      <c r="AF37" s="23">
        <v>39.530541044742591</v>
      </c>
      <c r="AG37" s="23">
        <v>39.685369940628199</v>
      </c>
      <c r="AH37" s="23">
        <v>39.265373344667196</v>
      </c>
      <c r="AI37" s="23">
        <v>39.398968916332201</v>
      </c>
      <c r="AJ37" s="23">
        <v>39.481439796035801</v>
      </c>
      <c r="AK37" s="23">
        <v>39.471753926197003</v>
      </c>
      <c r="AL37" s="23">
        <v>39.314741382915599</v>
      </c>
      <c r="AM37" s="23">
        <v>39.424010252440794</v>
      </c>
      <c r="AN37" s="23">
        <v>39.420152243923098</v>
      </c>
      <c r="AO37" s="23">
        <v>39.37173679891329</v>
      </c>
      <c r="AP37" s="23">
        <v>39.404390434852601</v>
      </c>
      <c r="AQ37" s="23">
        <v>39.430450136242591</v>
      </c>
      <c r="AR37" s="23">
        <v>39.513814178269598</v>
      </c>
      <c r="AS37" s="23">
        <v>39.4538658781252</v>
      </c>
      <c r="AT37" s="23">
        <v>39.564001649401398</v>
      </c>
    </row>
    <row r="38" spans="1:46" x14ac:dyDescent="0.25">
      <c r="A38" s="22" t="s">
        <v>1</v>
      </c>
      <c r="B38" s="25">
        <v>18</v>
      </c>
      <c r="C38" s="23">
        <v>64.175307662647498</v>
      </c>
      <c r="D38" s="23">
        <v>500.87503508748898</v>
      </c>
      <c r="E38" s="23">
        <v>64.149213726461895</v>
      </c>
      <c r="F38" s="23">
        <v>64.126446740086706</v>
      </c>
      <c r="G38" s="23">
        <v>64.137228066833202</v>
      </c>
      <c r="H38" s="23">
        <v>64.663849296395796</v>
      </c>
      <c r="I38" s="23">
        <v>64.588087135489104</v>
      </c>
      <c r="J38" s="23">
        <v>64.620689421539495</v>
      </c>
      <c r="K38" s="23">
        <v>65.022702859471707</v>
      </c>
      <c r="L38" s="23">
        <v>64.943228704648206</v>
      </c>
      <c r="M38" s="23">
        <v>64.982346639307494</v>
      </c>
      <c r="N38" s="23">
        <v>65.1681046293603</v>
      </c>
      <c r="O38" s="23">
        <v>65.307899431289698</v>
      </c>
      <c r="P38" s="23">
        <v>65.072557375070204</v>
      </c>
      <c r="Q38" s="23">
        <v>64.832667652750104</v>
      </c>
      <c r="R38" s="23">
        <v>64.9008209953343</v>
      </c>
      <c r="S38" s="23">
        <v>62.860729886244599</v>
      </c>
      <c r="T38" s="23">
        <v>62.641991424680199</v>
      </c>
      <c r="U38" s="23">
        <v>62.479218283850201</v>
      </c>
      <c r="V38" s="23">
        <v>62.570119495451699</v>
      </c>
      <c r="W38" s="23">
        <v>62.631605685133799</v>
      </c>
      <c r="X38" s="23">
        <v>62.543441796438742</v>
      </c>
      <c r="Y38" s="23">
        <v>62.398742684066399</v>
      </c>
      <c r="Z38" s="23">
        <v>37.701530974643703</v>
      </c>
      <c r="AA38" s="23">
        <v>38.035738373580003</v>
      </c>
      <c r="AB38" s="23">
        <v>38.083392561524597</v>
      </c>
      <c r="AC38" s="23">
        <v>38.2789542075041</v>
      </c>
      <c r="AD38" s="23">
        <v>38.005026542330498</v>
      </c>
      <c r="AE38" s="23">
        <v>38.258190817218903</v>
      </c>
      <c r="AF38" s="23">
        <v>38.334028167436998</v>
      </c>
      <c r="AG38" s="23">
        <v>38.415746492457103</v>
      </c>
      <c r="AH38" s="23">
        <v>37.999905181951867</v>
      </c>
      <c r="AI38" s="23">
        <v>38.055865503317001</v>
      </c>
      <c r="AJ38" s="23">
        <v>38.215323349869301</v>
      </c>
      <c r="AK38" s="23">
        <v>38.087522055028899</v>
      </c>
      <c r="AL38" s="23">
        <v>37.959691272323703</v>
      </c>
      <c r="AM38" s="23">
        <v>38.147022472027885</v>
      </c>
      <c r="AN38" s="23">
        <v>38.1264924301774</v>
      </c>
      <c r="AO38" s="23">
        <v>38.065413954419093</v>
      </c>
      <c r="AP38" s="23">
        <v>38.056862449086601</v>
      </c>
      <c r="AQ38" s="23">
        <v>38.092611454341387</v>
      </c>
      <c r="AR38" s="23">
        <v>38.172579460434399</v>
      </c>
      <c r="AS38" s="23">
        <v>38.1728672265236</v>
      </c>
      <c r="AT38" s="23">
        <v>38.289008999577597</v>
      </c>
    </row>
    <row r="39" spans="1:46" x14ac:dyDescent="0.25">
      <c r="A39" s="22" t="s">
        <v>1</v>
      </c>
      <c r="B39" s="25">
        <v>19</v>
      </c>
      <c r="C39" s="23">
        <v>65.140839086428201</v>
      </c>
      <c r="D39" s="23">
        <v>501.59075599697297</v>
      </c>
      <c r="E39" s="23">
        <v>65.107513185781301</v>
      </c>
      <c r="F39" s="23">
        <v>65.079461196365699</v>
      </c>
      <c r="G39" s="23">
        <v>65.089925558770005</v>
      </c>
      <c r="H39" s="23">
        <v>65.6653605444465</v>
      </c>
      <c r="I39" s="23">
        <v>65.576407237328894</v>
      </c>
      <c r="J39" s="23">
        <v>65.566750907954699</v>
      </c>
      <c r="K39" s="23">
        <v>65.895014727759204</v>
      </c>
      <c r="L39" s="23">
        <v>65.909555109885005</v>
      </c>
      <c r="M39" s="23">
        <v>65.967702630937794</v>
      </c>
      <c r="N39" s="23">
        <v>66.012900780154894</v>
      </c>
      <c r="O39" s="23">
        <v>65.937828677625006</v>
      </c>
      <c r="P39" s="23">
        <v>65.820558109513499</v>
      </c>
      <c r="Q39" s="23">
        <v>65.725191682016899</v>
      </c>
      <c r="R39" s="23">
        <v>65.598073361238505</v>
      </c>
      <c r="S39" s="23">
        <v>63.586026969409197</v>
      </c>
      <c r="T39" s="23">
        <v>63.4161201607807</v>
      </c>
      <c r="U39" s="23">
        <v>63.301848448048901</v>
      </c>
      <c r="V39" s="23">
        <v>63.330244047101601</v>
      </c>
      <c r="W39" s="23">
        <v>63.373231184758403</v>
      </c>
      <c r="X39" s="23">
        <v>63.273215609898472</v>
      </c>
      <c r="Y39" s="23">
        <v>63.101101866564662</v>
      </c>
      <c r="Z39" s="23">
        <v>38.3406466256356</v>
      </c>
      <c r="AA39" s="23">
        <v>38.6839332941463</v>
      </c>
      <c r="AB39" s="23">
        <v>38.615428163912199</v>
      </c>
      <c r="AC39" s="23">
        <v>38.709206976319102</v>
      </c>
      <c r="AD39" s="23">
        <v>38.8284523152752</v>
      </c>
      <c r="AE39" s="23">
        <v>38.787120736629802</v>
      </c>
      <c r="AF39" s="23">
        <v>38.832786770100107</v>
      </c>
      <c r="AG39" s="23">
        <v>38.885199770142798</v>
      </c>
      <c r="AH39" s="23">
        <v>38.452354969230029</v>
      </c>
      <c r="AI39" s="23">
        <v>38.514580255520301</v>
      </c>
      <c r="AJ39" s="23">
        <v>38.904813319393703</v>
      </c>
      <c r="AK39" s="23">
        <v>38.774760384714803</v>
      </c>
      <c r="AL39" s="23">
        <v>38.784744041111203</v>
      </c>
      <c r="AM39" s="23">
        <v>38.93866034852833</v>
      </c>
      <c r="AN39" s="23">
        <v>38.9497093524839</v>
      </c>
      <c r="AO39" s="23">
        <v>38.804855950837236</v>
      </c>
      <c r="AP39" s="23">
        <v>38.839520915935097</v>
      </c>
      <c r="AQ39" s="23">
        <v>38.875576171464715</v>
      </c>
      <c r="AR39" s="23">
        <v>38.967615801627801</v>
      </c>
      <c r="AS39" s="23">
        <v>38.888746590164402</v>
      </c>
      <c r="AT39" s="23">
        <v>39.005253621853001</v>
      </c>
    </row>
    <row r="40" spans="1:46" x14ac:dyDescent="0.25">
      <c r="A40" s="22" t="s">
        <v>1</v>
      </c>
      <c r="B40" s="25">
        <v>20</v>
      </c>
      <c r="C40" s="23">
        <v>65.975028450478902</v>
      </c>
      <c r="D40" s="23">
        <v>502.35506282155802</v>
      </c>
      <c r="E40" s="23">
        <v>65.936136384896997</v>
      </c>
      <c r="F40" s="23">
        <v>65.902927867325801</v>
      </c>
      <c r="G40" s="23">
        <v>65.912565181465595</v>
      </c>
      <c r="H40" s="23">
        <v>66.507174120979101</v>
      </c>
      <c r="I40" s="23">
        <v>66.347878999579294</v>
      </c>
      <c r="J40" s="23">
        <v>66.347803668594395</v>
      </c>
      <c r="K40" s="23">
        <v>66.546803823665996</v>
      </c>
      <c r="L40" s="23">
        <v>66.536410828712505</v>
      </c>
      <c r="M40" s="23">
        <v>66.515747076355893</v>
      </c>
      <c r="N40" s="23">
        <v>66.557135343418196</v>
      </c>
      <c r="O40" s="23">
        <v>66.585855394537205</v>
      </c>
      <c r="P40" s="23">
        <v>66.555644389537406</v>
      </c>
      <c r="Q40" s="23">
        <v>66.427272406447798</v>
      </c>
      <c r="R40" s="23">
        <v>66.207231852384496</v>
      </c>
      <c r="S40" s="23">
        <v>64.131539270480999</v>
      </c>
      <c r="T40" s="23">
        <v>64.018316165743002</v>
      </c>
      <c r="U40" s="23">
        <v>63.920472560623899</v>
      </c>
      <c r="V40" s="23">
        <v>63.944617759828901</v>
      </c>
      <c r="W40" s="23">
        <v>63.922280253107601</v>
      </c>
      <c r="X40" s="23">
        <v>63.887467066221994</v>
      </c>
      <c r="Y40" s="23">
        <v>63.727205151459138</v>
      </c>
      <c r="Z40" s="23">
        <v>39.775262288601901</v>
      </c>
      <c r="AA40" s="23">
        <v>40.106035310338598</v>
      </c>
      <c r="AB40" s="23">
        <v>39.806926444004901</v>
      </c>
      <c r="AC40" s="23">
        <v>39.816637639147601</v>
      </c>
      <c r="AD40" s="23">
        <v>40.215310272857998</v>
      </c>
      <c r="AE40" s="23">
        <v>40.003649511280898</v>
      </c>
      <c r="AF40" s="23">
        <v>40.056345204417632</v>
      </c>
      <c r="AG40" s="23">
        <v>40.071907873656599</v>
      </c>
      <c r="AH40" s="23">
        <v>39.62736414181331</v>
      </c>
      <c r="AI40" s="23">
        <v>39.669583314058499</v>
      </c>
      <c r="AJ40" s="23">
        <v>40.220716765456103</v>
      </c>
      <c r="AK40" s="23">
        <v>40.144443513615201</v>
      </c>
      <c r="AL40" s="23">
        <v>40.098941805348701</v>
      </c>
      <c r="AM40" s="23">
        <v>40.278064954313756</v>
      </c>
      <c r="AN40" s="23">
        <v>40.457907485363101</v>
      </c>
      <c r="AO40" s="23">
        <v>40.227148911104216</v>
      </c>
      <c r="AP40" s="23">
        <v>40.419350492930398</v>
      </c>
      <c r="AQ40" s="23">
        <v>40.462354467931853</v>
      </c>
      <c r="AR40" s="23">
        <v>40.496961720768802</v>
      </c>
      <c r="AS40" s="23">
        <v>40.298800835157301</v>
      </c>
      <c r="AT40" s="23">
        <v>40.434331775879301</v>
      </c>
    </row>
    <row r="41" spans="1:46" x14ac:dyDescent="0.25">
      <c r="A41" s="22" t="s">
        <v>1</v>
      </c>
      <c r="B41" s="25">
        <v>21</v>
      </c>
      <c r="C41" s="23">
        <v>67.001175517594405</v>
      </c>
      <c r="D41" s="23">
        <v>502.31442150183699</v>
      </c>
      <c r="E41" s="23">
        <v>66.965959411360799</v>
      </c>
      <c r="F41" s="23">
        <v>66.930576713414396</v>
      </c>
      <c r="G41" s="23">
        <v>66.941576627580304</v>
      </c>
      <c r="H41" s="23">
        <v>67.520885703895004</v>
      </c>
      <c r="I41" s="23">
        <v>67.272248296740301</v>
      </c>
      <c r="J41" s="23">
        <v>67.336235445940702</v>
      </c>
      <c r="K41" s="23">
        <v>67.482250485132795</v>
      </c>
      <c r="L41" s="23">
        <v>67.513572831280598</v>
      </c>
      <c r="M41" s="23">
        <v>67.498912488588303</v>
      </c>
      <c r="N41" s="23">
        <v>67.497164040281703</v>
      </c>
      <c r="O41" s="23">
        <v>67.4736388083262</v>
      </c>
      <c r="P41" s="23">
        <v>67.488668751475799</v>
      </c>
      <c r="Q41" s="23">
        <v>67.3633656479048</v>
      </c>
      <c r="R41" s="23">
        <v>67.260128880435801</v>
      </c>
      <c r="S41" s="23">
        <v>65.143799877223103</v>
      </c>
      <c r="T41" s="23">
        <v>65.013959730817604</v>
      </c>
      <c r="U41" s="23">
        <v>64.9076467878632</v>
      </c>
      <c r="V41" s="23">
        <v>64.891536712383896</v>
      </c>
      <c r="W41" s="23">
        <v>64.848776774718004</v>
      </c>
      <c r="X41" s="23">
        <v>64.83492007074814</v>
      </c>
      <c r="Y41" s="23">
        <v>64.680210724223528</v>
      </c>
      <c r="Z41" s="23">
        <v>39.7092239836145</v>
      </c>
      <c r="AA41" s="23">
        <v>40.053871653257502</v>
      </c>
      <c r="AB41" s="23">
        <v>39.964729047542498</v>
      </c>
      <c r="AC41" s="23">
        <v>40.087367720574697</v>
      </c>
      <c r="AD41" s="23">
        <v>40.187667955256103</v>
      </c>
      <c r="AE41" s="23">
        <v>40.199804937981199</v>
      </c>
      <c r="AF41" s="23">
        <v>40.274306837458717</v>
      </c>
      <c r="AG41" s="23">
        <v>40.292121034923099</v>
      </c>
      <c r="AH41" s="23">
        <v>39.813893479105161</v>
      </c>
      <c r="AI41" s="23">
        <v>39.880806034038102</v>
      </c>
      <c r="AJ41" s="23">
        <v>40.270903399909599</v>
      </c>
      <c r="AK41" s="23">
        <v>40.222076364605698</v>
      </c>
      <c r="AL41" s="23">
        <v>40.1517372769895</v>
      </c>
      <c r="AM41" s="23">
        <v>40.256459492810151</v>
      </c>
      <c r="AN41" s="23">
        <v>40.256408517395798</v>
      </c>
      <c r="AO41" s="23">
        <v>40.17733453111331</v>
      </c>
      <c r="AP41" s="23">
        <v>40.209204144166499</v>
      </c>
      <c r="AQ41" s="23">
        <v>40.220036438776219</v>
      </c>
      <c r="AR41" s="23">
        <v>40.2714823626645</v>
      </c>
      <c r="AS41" s="23">
        <v>40.165740261870603</v>
      </c>
      <c r="AT41" s="23">
        <v>40.276021229574603</v>
      </c>
    </row>
    <row r="42" spans="1:46" x14ac:dyDescent="0.25">
      <c r="A42" s="22" t="s">
        <v>2</v>
      </c>
      <c r="B42" s="25">
        <v>2</v>
      </c>
      <c r="C42" s="23">
        <v>41.558951312134397</v>
      </c>
      <c r="D42" s="23">
        <v>494.38869859857198</v>
      </c>
      <c r="E42" s="23">
        <v>41.136435741869498</v>
      </c>
      <c r="F42" s="23">
        <v>59.7966664962414</v>
      </c>
      <c r="G42" s="23">
        <v>54.806747420120701</v>
      </c>
      <c r="H42" s="23">
        <v>59.915923114997099</v>
      </c>
      <c r="I42" s="23">
        <v>53.880189138054803</v>
      </c>
      <c r="J42" s="23">
        <v>51.079131739884403</v>
      </c>
      <c r="K42" s="23">
        <v>57.717432758973999</v>
      </c>
      <c r="L42" s="23">
        <v>47.0725541108187</v>
      </c>
      <c r="M42" s="23">
        <v>79.807079635664095</v>
      </c>
      <c r="N42" s="23">
        <v>55.064473684656498</v>
      </c>
      <c r="O42" s="23">
        <v>48.055836580228103</v>
      </c>
      <c r="P42" s="23">
        <v>51.598944013018397</v>
      </c>
      <c r="Q42" s="23">
        <v>44.573090133450599</v>
      </c>
      <c r="R42" s="23">
        <v>47.588872067470398</v>
      </c>
      <c r="S42" s="23">
        <v>55.145899709748498</v>
      </c>
      <c r="T42" s="23">
        <v>59.601967184842302</v>
      </c>
      <c r="U42" s="23">
        <v>44.390026815759001</v>
      </c>
      <c r="V42" s="23">
        <v>58.362281312815</v>
      </c>
      <c r="W42" s="23">
        <v>58.323979781254202</v>
      </c>
      <c r="X42" s="23">
        <v>78.361466896106293</v>
      </c>
      <c r="Y42" s="23">
        <v>48.468567720274002</v>
      </c>
      <c r="Z42" s="23">
        <v>42.114743605997099</v>
      </c>
      <c r="AA42" s="23">
        <v>46.070572929578702</v>
      </c>
      <c r="AB42" s="23">
        <v>45.708561635874197</v>
      </c>
      <c r="AC42" s="23">
        <v>43.9637059549665</v>
      </c>
      <c r="AD42" s="23">
        <v>49.394910806136501</v>
      </c>
      <c r="AE42" s="23">
        <v>50.001233394970001</v>
      </c>
      <c r="AF42" s="23">
        <v>40.679877963281299</v>
      </c>
      <c r="AG42" s="23">
        <v>47.228389080600898</v>
      </c>
      <c r="AH42" s="23">
        <v>48.129094936857697</v>
      </c>
      <c r="AI42" s="23">
        <v>41.090045038619401</v>
      </c>
      <c r="AJ42" s="23">
        <v>48.055836580228103</v>
      </c>
      <c r="AK42" s="23">
        <v>44.3478498696225</v>
      </c>
      <c r="AL42" s="23">
        <v>41.532870049853102</v>
      </c>
      <c r="AM42" s="23">
        <v>50.213646929328497</v>
      </c>
      <c r="AN42" s="23">
        <v>43.3837102586822</v>
      </c>
      <c r="AO42" s="23">
        <v>47.229870133905798</v>
      </c>
      <c r="AP42" s="23">
        <v>40.2083533619574</v>
      </c>
      <c r="AQ42" s="23">
        <v>41.950270434060997</v>
      </c>
      <c r="AR42" s="23">
        <v>43.2710364857532</v>
      </c>
      <c r="AS42" s="23">
        <v>44.716744741041303</v>
      </c>
      <c r="AT42" s="23">
        <v>49.653697387500102</v>
      </c>
    </row>
    <row r="43" spans="1:46" x14ac:dyDescent="0.25">
      <c r="A43" s="22" t="s">
        <v>2</v>
      </c>
      <c r="B43" s="25">
        <v>3</v>
      </c>
      <c r="C43" s="23">
        <v>43.528373290653199</v>
      </c>
      <c r="D43" s="23">
        <v>494.61290215178599</v>
      </c>
      <c r="E43" s="23">
        <v>42.803502511460103</v>
      </c>
      <c r="F43" s="23">
        <v>60.983219175805701</v>
      </c>
      <c r="G43" s="23">
        <v>56.876016700896798</v>
      </c>
      <c r="H43" s="23">
        <v>60.626975471762997</v>
      </c>
      <c r="I43" s="23">
        <v>55.665112132351403</v>
      </c>
      <c r="J43" s="23">
        <v>53.338389771697003</v>
      </c>
      <c r="K43" s="23">
        <v>60.929707220064401</v>
      </c>
      <c r="L43" s="23">
        <v>48.508105070836002</v>
      </c>
      <c r="M43" s="23">
        <v>80.198504910088403</v>
      </c>
      <c r="N43" s="23">
        <v>57.920453168754598</v>
      </c>
      <c r="O43" s="23">
        <v>50.262244189724797</v>
      </c>
      <c r="P43" s="23">
        <v>53.5741205940719</v>
      </c>
      <c r="Q43" s="23">
        <v>46.7911619570651</v>
      </c>
      <c r="R43" s="23">
        <v>48.6991465808116</v>
      </c>
      <c r="S43" s="23">
        <v>55.852904667870298</v>
      </c>
      <c r="T43" s="23">
        <v>61.575183105186902</v>
      </c>
      <c r="U43" s="23">
        <v>46.814477697337203</v>
      </c>
      <c r="V43" s="23">
        <v>59.305627787882898</v>
      </c>
      <c r="W43" s="23">
        <v>60.345029151705603</v>
      </c>
      <c r="X43" s="23">
        <v>79.667632133678794</v>
      </c>
      <c r="Y43" s="23">
        <v>50.948302429671998</v>
      </c>
      <c r="Z43" s="23">
        <v>42.688072044915202</v>
      </c>
      <c r="AA43" s="23">
        <v>46.627512532857097</v>
      </c>
      <c r="AB43" s="23">
        <v>46.163516680132197</v>
      </c>
      <c r="AC43" s="23">
        <v>45.2830164951028</v>
      </c>
      <c r="AD43" s="23">
        <v>50.093769498805599</v>
      </c>
      <c r="AE43" s="23">
        <v>51.313204839383097</v>
      </c>
      <c r="AF43" s="23">
        <v>40.853038319600699</v>
      </c>
      <c r="AG43" s="23">
        <v>48.199762106687999</v>
      </c>
      <c r="AH43" s="23">
        <v>48.853501152249997</v>
      </c>
      <c r="AI43" s="23">
        <v>41.389496882195303</v>
      </c>
      <c r="AJ43" s="23">
        <v>50.262244189724797</v>
      </c>
      <c r="AK43" s="23">
        <v>44.456001986605102</v>
      </c>
      <c r="AL43" s="23">
        <v>41.000499369521997</v>
      </c>
      <c r="AM43" s="23">
        <v>50.2652240225448</v>
      </c>
      <c r="AN43" s="23">
        <v>43.792883928137002</v>
      </c>
      <c r="AO43" s="23">
        <v>47.583140367674098</v>
      </c>
      <c r="AP43" s="23">
        <v>40.751104190533702</v>
      </c>
      <c r="AQ43" s="23">
        <v>42.374334019675203</v>
      </c>
      <c r="AR43" s="23">
        <v>43.868167918625602</v>
      </c>
      <c r="AS43" s="23">
        <v>45.503674308458898</v>
      </c>
      <c r="AT43" s="23">
        <v>50.696620567482903</v>
      </c>
    </row>
    <row r="44" spans="1:46" x14ac:dyDescent="0.25">
      <c r="A44" s="22" t="s">
        <v>2</v>
      </c>
      <c r="B44" s="25">
        <v>4</v>
      </c>
      <c r="C44" s="23">
        <v>45.412226693437198</v>
      </c>
      <c r="D44" s="23">
        <v>495.06952195485201</v>
      </c>
      <c r="E44" s="23">
        <v>45.5263516126724</v>
      </c>
      <c r="F44" s="23">
        <v>64.783411938128097</v>
      </c>
      <c r="G44" s="23">
        <v>59.440634957267598</v>
      </c>
      <c r="H44" s="23">
        <v>63.823801579797802</v>
      </c>
      <c r="I44" s="23">
        <v>57.478542182984299</v>
      </c>
      <c r="J44" s="23">
        <v>55.598522092126302</v>
      </c>
      <c r="K44" s="23">
        <v>62.5983785434928</v>
      </c>
      <c r="L44" s="23">
        <v>51.123780351015803</v>
      </c>
      <c r="M44" s="23">
        <v>82.647870345719099</v>
      </c>
      <c r="N44" s="23">
        <v>62.6303282750292</v>
      </c>
      <c r="O44" s="23">
        <v>51.667814869888197</v>
      </c>
      <c r="P44" s="23">
        <v>56.338077083431699</v>
      </c>
      <c r="Q44" s="23">
        <v>49.314866103866699</v>
      </c>
      <c r="R44" s="23">
        <v>50.692607672951802</v>
      </c>
      <c r="S44" s="23">
        <v>57.947600057457599</v>
      </c>
      <c r="T44" s="23">
        <v>65.631066577749706</v>
      </c>
      <c r="U44" s="23">
        <v>48.089205738479201</v>
      </c>
      <c r="V44" s="23">
        <v>61.687895413062002</v>
      </c>
      <c r="W44" s="23">
        <v>62.7810733869362</v>
      </c>
      <c r="X44" s="23">
        <v>81.823950546937596</v>
      </c>
      <c r="Y44" s="23">
        <v>53.636503429636797</v>
      </c>
      <c r="Z44" s="23">
        <v>43.8559700402785</v>
      </c>
      <c r="AA44" s="23">
        <v>47.844485399853198</v>
      </c>
      <c r="AB44" s="23">
        <v>47.792035192703601</v>
      </c>
      <c r="AC44" s="23">
        <v>45.699317270124197</v>
      </c>
      <c r="AD44" s="23">
        <v>52.325150699410898</v>
      </c>
      <c r="AE44" s="23">
        <v>52.327734989364899</v>
      </c>
      <c r="AF44" s="23">
        <v>42.4177215750708</v>
      </c>
      <c r="AG44" s="23">
        <v>49.657008181972998</v>
      </c>
      <c r="AH44" s="23">
        <v>51.2089908203127</v>
      </c>
      <c r="AI44" s="23">
        <v>42.240831780290797</v>
      </c>
      <c r="AJ44" s="23">
        <v>51.667814869888197</v>
      </c>
      <c r="AK44" s="23">
        <v>45.531867141710897</v>
      </c>
      <c r="AL44" s="23">
        <v>42.474054259099603</v>
      </c>
      <c r="AM44" s="23">
        <v>51.741254560884599</v>
      </c>
      <c r="AN44" s="23">
        <v>45.372702061224999</v>
      </c>
      <c r="AO44" s="23">
        <v>48.9087705017484</v>
      </c>
      <c r="AP44" s="23">
        <v>42.0793706606649</v>
      </c>
      <c r="AQ44" s="23">
        <v>44.0859428025068</v>
      </c>
      <c r="AR44" s="23">
        <v>45.049553582883</v>
      </c>
      <c r="AS44" s="23">
        <v>46.786554146193303</v>
      </c>
      <c r="AT44" s="23">
        <v>52.541169407337598</v>
      </c>
    </row>
    <row r="45" spans="1:46" x14ac:dyDescent="0.25">
      <c r="A45" s="22" t="s">
        <v>2</v>
      </c>
      <c r="B45" s="25">
        <v>5</v>
      </c>
      <c r="C45" s="23">
        <v>46.140898662225602</v>
      </c>
      <c r="D45" s="23">
        <v>495.66675210897603</v>
      </c>
      <c r="E45" s="23">
        <v>46.4670964393312</v>
      </c>
      <c r="F45" s="23">
        <v>64.627995971130801</v>
      </c>
      <c r="G45" s="23">
        <v>60.265539203198301</v>
      </c>
      <c r="H45" s="23">
        <v>63.273568489069604</v>
      </c>
      <c r="I45" s="23">
        <v>58.282110554429401</v>
      </c>
      <c r="J45" s="23">
        <v>55.790927170394703</v>
      </c>
      <c r="K45" s="23">
        <v>64.659506064801903</v>
      </c>
      <c r="L45" s="23">
        <v>52.273040646415303</v>
      </c>
      <c r="M45" s="23">
        <v>84.019342494293795</v>
      </c>
      <c r="N45" s="23">
        <v>63.846088258616703</v>
      </c>
      <c r="O45" s="23">
        <v>50.994180939729397</v>
      </c>
      <c r="P45" s="23">
        <v>57.691325045482799</v>
      </c>
      <c r="Q45" s="23">
        <v>49.615096882429597</v>
      </c>
      <c r="R45" s="23">
        <v>52.066359526426702</v>
      </c>
      <c r="S45" s="23">
        <v>58.729890785076996</v>
      </c>
      <c r="T45" s="23">
        <v>67.850030541048795</v>
      </c>
      <c r="U45" s="23">
        <v>49.376782087724202</v>
      </c>
      <c r="V45" s="23">
        <v>62.103755857597598</v>
      </c>
      <c r="W45" s="23">
        <v>62.823468807403302</v>
      </c>
      <c r="X45" s="23">
        <v>86.872199175211193</v>
      </c>
      <c r="Y45" s="23">
        <v>54.198327665376397</v>
      </c>
      <c r="Z45" s="23">
        <v>37.911436646877704</v>
      </c>
      <c r="AA45" s="23">
        <v>43.989940910233599</v>
      </c>
      <c r="AB45" s="23">
        <v>43.003599987499598</v>
      </c>
      <c r="AC45" s="23">
        <v>40.651337679542998</v>
      </c>
      <c r="AD45" s="23">
        <v>47.923446324435503</v>
      </c>
      <c r="AE45" s="23">
        <v>47.967434429928701</v>
      </c>
      <c r="AF45" s="23">
        <v>37.979857310934698</v>
      </c>
      <c r="AG45" s="23">
        <v>45.776903911906302</v>
      </c>
      <c r="AH45" s="23">
        <v>46.238115228648297</v>
      </c>
      <c r="AI45" s="23">
        <v>39.023739126389998</v>
      </c>
      <c r="AJ45" s="23">
        <v>50.994180939729397</v>
      </c>
      <c r="AK45" s="23">
        <v>41.369985714594698</v>
      </c>
      <c r="AL45" s="23">
        <v>37.775466430919998</v>
      </c>
      <c r="AM45" s="23">
        <v>48.1693683558129</v>
      </c>
      <c r="AN45" s="23">
        <v>40.977592460464699</v>
      </c>
      <c r="AO45" s="23">
        <v>44.170971129036097</v>
      </c>
      <c r="AP45" s="23">
        <v>37.885890881177097</v>
      </c>
      <c r="AQ45" s="23">
        <v>38.928670709464399</v>
      </c>
      <c r="AR45" s="23">
        <v>40.921708470063002</v>
      </c>
      <c r="AS45" s="23">
        <v>41.708172836426897</v>
      </c>
      <c r="AT45" s="23">
        <v>48.238988646903202</v>
      </c>
    </row>
    <row r="46" spans="1:46" x14ac:dyDescent="0.25">
      <c r="A46" s="22" t="s">
        <v>2</v>
      </c>
      <c r="B46" s="25">
        <v>6</v>
      </c>
      <c r="C46" s="23">
        <v>47.482515845730802</v>
      </c>
      <c r="D46" s="23">
        <v>495.83120752498002</v>
      </c>
      <c r="E46" s="23">
        <v>45.667480705572302</v>
      </c>
      <c r="F46" s="23">
        <v>63.502638181248798</v>
      </c>
      <c r="G46" s="23">
        <v>61.641790731953002</v>
      </c>
      <c r="H46" s="23">
        <v>63.865376797083599</v>
      </c>
      <c r="I46" s="23">
        <v>58.0105925622195</v>
      </c>
      <c r="J46" s="23">
        <v>56.914246161932503</v>
      </c>
      <c r="K46" s="23">
        <v>65.262190341720199</v>
      </c>
      <c r="L46" s="23">
        <v>54.295562228922201</v>
      </c>
      <c r="M46" s="23">
        <v>84.396573038003197</v>
      </c>
      <c r="N46" s="23">
        <v>63.707627801861904</v>
      </c>
      <c r="O46" s="23">
        <v>51.5738279580548</v>
      </c>
      <c r="P46" s="23">
        <v>59.368536305279001</v>
      </c>
      <c r="Q46" s="23">
        <v>51.102587363207803</v>
      </c>
      <c r="R46" s="23">
        <v>51.413648151176901</v>
      </c>
      <c r="S46" s="23">
        <v>59.749390213040897</v>
      </c>
      <c r="T46" s="23">
        <v>68.948902153765502</v>
      </c>
      <c r="U46" s="23">
        <v>49.157055608436998</v>
      </c>
      <c r="V46" s="23">
        <v>62.961404388451498</v>
      </c>
      <c r="W46" s="23">
        <v>63.750219370653397</v>
      </c>
      <c r="X46" s="23">
        <v>86.849440067691006</v>
      </c>
      <c r="Y46" s="23">
        <v>54.737494537399598</v>
      </c>
      <c r="Z46" s="23">
        <v>43.095475171766502</v>
      </c>
      <c r="AA46" s="23">
        <v>48.433442406758097</v>
      </c>
      <c r="AB46" s="23">
        <v>47.898115858883997</v>
      </c>
      <c r="AC46" s="23">
        <v>45.905561751590902</v>
      </c>
      <c r="AD46" s="23">
        <v>52.527926597108198</v>
      </c>
      <c r="AE46" s="23">
        <v>52.809590413618601</v>
      </c>
      <c r="AF46" s="23">
        <v>43.060281148577197</v>
      </c>
      <c r="AG46" s="23">
        <v>50.581313951827397</v>
      </c>
      <c r="AH46" s="23">
        <v>50.828915452726903</v>
      </c>
      <c r="AI46" s="23">
        <v>43.739039364821799</v>
      </c>
      <c r="AJ46" s="23">
        <v>51.5738279580548</v>
      </c>
      <c r="AK46" s="23">
        <v>46.522342535377803</v>
      </c>
      <c r="AL46" s="23">
        <v>43.071343506666103</v>
      </c>
      <c r="AM46" s="23">
        <v>52.967855503678102</v>
      </c>
      <c r="AN46" s="23">
        <v>46.274642034300904</v>
      </c>
      <c r="AO46" s="23">
        <v>49.851184442400204</v>
      </c>
      <c r="AP46" s="23">
        <v>42.725584279219497</v>
      </c>
      <c r="AQ46" s="23">
        <v>44.335472283051701</v>
      </c>
      <c r="AR46" s="23">
        <v>45.821403398384703</v>
      </c>
      <c r="AS46" s="23">
        <v>47.079424336252004</v>
      </c>
      <c r="AT46" s="23">
        <v>53.051278245524401</v>
      </c>
    </row>
    <row r="47" spans="1:46" x14ac:dyDescent="0.25">
      <c r="A47" s="22" t="s">
        <v>2</v>
      </c>
      <c r="B47" s="25">
        <v>7</v>
      </c>
      <c r="C47" s="23">
        <v>47.4085007024457</v>
      </c>
      <c r="D47" s="23">
        <v>494.83660853438801</v>
      </c>
      <c r="E47" s="23">
        <v>45.762412670503799</v>
      </c>
      <c r="F47" s="23">
        <v>65.953812631914204</v>
      </c>
      <c r="G47" s="23">
        <v>61.9572650071675</v>
      </c>
      <c r="H47" s="23">
        <v>64.193768660926395</v>
      </c>
      <c r="I47" s="23">
        <v>58.593184101463997</v>
      </c>
      <c r="J47" s="23">
        <v>56.589657492199699</v>
      </c>
      <c r="K47" s="23">
        <v>65.018805786355102</v>
      </c>
      <c r="L47" s="23">
        <v>53.924771782049298</v>
      </c>
      <c r="M47" s="23">
        <v>85.283112818683705</v>
      </c>
      <c r="N47" s="23">
        <v>62.6110322812576</v>
      </c>
      <c r="O47" s="23">
        <v>51.271347686220103</v>
      </c>
      <c r="P47" s="23">
        <v>58.455373852182397</v>
      </c>
      <c r="Q47" s="23">
        <v>51.264988178669398</v>
      </c>
      <c r="R47" s="23">
        <v>52.0418836866966</v>
      </c>
      <c r="S47" s="23">
        <v>59.565610841426903</v>
      </c>
      <c r="T47" s="23">
        <v>68.711763400745795</v>
      </c>
      <c r="U47" s="23">
        <v>49.567740576341201</v>
      </c>
      <c r="V47" s="23">
        <v>63.641456859876698</v>
      </c>
      <c r="W47" s="23">
        <v>63.6567221820562</v>
      </c>
      <c r="X47" s="23">
        <v>86.5060042598829</v>
      </c>
      <c r="Y47" s="23">
        <v>53.6584747439544</v>
      </c>
      <c r="Z47" s="23">
        <v>46.673907841746697</v>
      </c>
      <c r="AA47" s="23">
        <v>51.252744029513202</v>
      </c>
      <c r="AB47" s="23">
        <v>50.871257240652497</v>
      </c>
      <c r="AC47" s="23">
        <v>48.8833836009374</v>
      </c>
      <c r="AD47" s="23">
        <v>55.945302380414198</v>
      </c>
      <c r="AE47" s="23">
        <v>56.333118346046199</v>
      </c>
      <c r="AF47" s="23">
        <v>46.231234843729098</v>
      </c>
      <c r="AG47" s="23">
        <v>53.331450995727401</v>
      </c>
      <c r="AH47" s="23">
        <v>53.985049055108497</v>
      </c>
      <c r="AI47" s="23">
        <v>46.443105094519403</v>
      </c>
      <c r="AJ47" s="23">
        <v>51.271347686220103</v>
      </c>
      <c r="AK47" s="23">
        <v>49.492838214687403</v>
      </c>
      <c r="AL47" s="23">
        <v>45.578004316221303</v>
      </c>
      <c r="AM47" s="23">
        <v>55.995830559759398</v>
      </c>
      <c r="AN47" s="23">
        <v>49.925626452961303</v>
      </c>
      <c r="AO47" s="23">
        <v>53.186527974059402</v>
      </c>
      <c r="AP47" s="23">
        <v>45.626802767061598</v>
      </c>
      <c r="AQ47" s="23">
        <v>47.4196302366325</v>
      </c>
      <c r="AR47" s="23">
        <v>49.017934223828298</v>
      </c>
      <c r="AS47" s="23">
        <v>50.101664401476398</v>
      </c>
      <c r="AT47" s="23">
        <v>55.845942283086501</v>
      </c>
    </row>
    <row r="48" spans="1:46" x14ac:dyDescent="0.25">
      <c r="A48" s="22" t="s">
        <v>2</v>
      </c>
      <c r="B48" s="25">
        <v>8</v>
      </c>
      <c r="C48" s="23">
        <v>49.257607945658002</v>
      </c>
      <c r="D48" s="23">
        <v>495.23973374498701</v>
      </c>
      <c r="E48" s="23">
        <v>47.783376575924301</v>
      </c>
      <c r="F48" s="23">
        <v>65.448061321374198</v>
      </c>
      <c r="G48" s="23">
        <v>63.285226704842898</v>
      </c>
      <c r="H48" s="23">
        <v>66.427790972424305</v>
      </c>
      <c r="I48" s="23">
        <v>60.797489533060897</v>
      </c>
      <c r="J48" s="23">
        <v>57.475110591183203</v>
      </c>
      <c r="K48" s="23">
        <v>67.241785513614602</v>
      </c>
      <c r="L48" s="23">
        <v>55.594285564349398</v>
      </c>
      <c r="M48" s="23">
        <v>86.373541766036297</v>
      </c>
      <c r="N48" s="23">
        <v>64.265606206967504</v>
      </c>
      <c r="O48" s="23">
        <v>52.842837157789397</v>
      </c>
      <c r="P48" s="23">
        <v>59.960426070383903</v>
      </c>
      <c r="Q48" s="23">
        <v>53.615257708777598</v>
      </c>
      <c r="R48" s="23">
        <v>52.698235495168298</v>
      </c>
      <c r="S48" s="23">
        <v>59.991076174732697</v>
      </c>
      <c r="T48" s="23">
        <v>69.397519211364298</v>
      </c>
      <c r="U48" s="23">
        <v>51.249549440772903</v>
      </c>
      <c r="V48" s="23">
        <v>64.448211013887899</v>
      </c>
      <c r="W48" s="23">
        <v>65.348764124563104</v>
      </c>
      <c r="X48" s="23">
        <v>88.997650638250093</v>
      </c>
      <c r="Y48" s="23">
        <v>55.9507326298856</v>
      </c>
      <c r="Z48" s="23">
        <v>45.930953248717202</v>
      </c>
      <c r="AA48" s="23">
        <v>51.120137470102399</v>
      </c>
      <c r="AB48" s="23">
        <v>50.738352051966999</v>
      </c>
      <c r="AC48" s="23">
        <v>48.7903091508974</v>
      </c>
      <c r="AD48" s="23">
        <v>55.389309977836596</v>
      </c>
      <c r="AE48" s="23">
        <v>56.994733618927299</v>
      </c>
      <c r="AF48" s="23">
        <v>45.705597025564103</v>
      </c>
      <c r="AG48" s="23">
        <v>52.799168914723403</v>
      </c>
      <c r="AH48" s="23">
        <v>52.952005955984397</v>
      </c>
      <c r="AI48" s="23">
        <v>46.324454991784798</v>
      </c>
      <c r="AJ48" s="23">
        <v>52.842837157789397</v>
      </c>
      <c r="AK48" s="23">
        <v>48.851373257880397</v>
      </c>
      <c r="AL48" s="23">
        <v>44.823857241797697</v>
      </c>
      <c r="AM48" s="23">
        <v>55.233023280630803</v>
      </c>
      <c r="AN48" s="23">
        <v>49.222360020196803</v>
      </c>
      <c r="AO48" s="23">
        <v>52.086660818580697</v>
      </c>
      <c r="AP48" s="23">
        <v>45.097961595333601</v>
      </c>
      <c r="AQ48" s="23">
        <v>46.388234805969901</v>
      </c>
      <c r="AR48" s="23">
        <v>48.356271827500699</v>
      </c>
      <c r="AS48" s="23">
        <v>49.223480920651198</v>
      </c>
      <c r="AT48" s="23">
        <v>55.960985098981197</v>
      </c>
    </row>
    <row r="49" spans="1:46" x14ac:dyDescent="0.25">
      <c r="A49" s="22" t="s">
        <v>2</v>
      </c>
      <c r="B49" s="25">
        <v>9</v>
      </c>
      <c r="C49" s="23">
        <v>49.802035107725999</v>
      </c>
      <c r="D49" s="23">
        <v>494.697088751362</v>
      </c>
      <c r="E49" s="23">
        <v>49.945119437072798</v>
      </c>
      <c r="F49" s="23">
        <v>70.579243114257693</v>
      </c>
      <c r="G49" s="23">
        <v>65.759020497635703</v>
      </c>
      <c r="H49" s="23">
        <v>68.498858625891302</v>
      </c>
      <c r="I49" s="23">
        <v>63.184245844175798</v>
      </c>
      <c r="J49" s="23">
        <v>59.345882088374402</v>
      </c>
      <c r="K49" s="23">
        <v>68.874202673436997</v>
      </c>
      <c r="L49" s="23">
        <v>58.042715470762197</v>
      </c>
      <c r="M49" s="23">
        <v>88.7522766527659</v>
      </c>
      <c r="N49" s="23">
        <v>66.702164520352298</v>
      </c>
      <c r="O49" s="23">
        <v>56.637092338785699</v>
      </c>
      <c r="P49" s="23">
        <v>61.2219528919317</v>
      </c>
      <c r="Q49" s="23">
        <v>55.239978069783298</v>
      </c>
      <c r="R49" s="23">
        <v>54.240943833372903</v>
      </c>
      <c r="S49" s="23">
        <v>62.739071495373103</v>
      </c>
      <c r="T49" s="23">
        <v>71.518652332428303</v>
      </c>
      <c r="U49" s="23">
        <v>52.840143232882603</v>
      </c>
      <c r="V49" s="23">
        <v>66.343614919875193</v>
      </c>
      <c r="W49" s="23">
        <v>66.432535259476495</v>
      </c>
      <c r="X49" s="23">
        <v>89.461176930706799</v>
      </c>
      <c r="Y49" s="23">
        <v>56.490062447158898</v>
      </c>
      <c r="Z49" s="23">
        <v>45.645655306950502</v>
      </c>
      <c r="AA49" s="23">
        <v>51.503483202423503</v>
      </c>
      <c r="AB49" s="23">
        <v>50.801298683229597</v>
      </c>
      <c r="AC49" s="23">
        <v>48.841774692743897</v>
      </c>
      <c r="AD49" s="23">
        <v>56.242636919195697</v>
      </c>
      <c r="AE49" s="23">
        <v>56.6470405960916</v>
      </c>
      <c r="AF49" s="23">
        <v>46.213748818126398</v>
      </c>
      <c r="AG49" s="23">
        <v>53.640980618563901</v>
      </c>
      <c r="AH49" s="23">
        <v>53.882193699028001</v>
      </c>
      <c r="AI49" s="23">
        <v>46.7981216377162</v>
      </c>
      <c r="AJ49" s="23">
        <v>56.637092338785699</v>
      </c>
      <c r="AK49" s="23">
        <v>49.553760833428299</v>
      </c>
      <c r="AL49" s="23">
        <v>45.326157703597403</v>
      </c>
      <c r="AM49" s="23">
        <v>55.635399899983</v>
      </c>
      <c r="AN49" s="23">
        <v>49.690114942443103</v>
      </c>
      <c r="AO49" s="23">
        <v>52.186208862321202</v>
      </c>
      <c r="AP49" s="23">
        <v>45.446835824334102</v>
      </c>
      <c r="AQ49" s="23">
        <v>47.124028555856498</v>
      </c>
      <c r="AR49" s="23">
        <v>48.5540818300639</v>
      </c>
      <c r="AS49" s="23">
        <v>49.556588347409097</v>
      </c>
      <c r="AT49" s="23">
        <v>55.060781990549302</v>
      </c>
    </row>
    <row r="50" spans="1:46" x14ac:dyDescent="0.25">
      <c r="A50" s="22" t="s">
        <v>2</v>
      </c>
      <c r="B50" s="25">
        <v>10</v>
      </c>
      <c r="C50" s="23">
        <v>49.319306186330799</v>
      </c>
      <c r="D50" s="23">
        <v>494.69337061656199</v>
      </c>
      <c r="E50" s="23">
        <v>50.504171074300203</v>
      </c>
      <c r="F50" s="23">
        <v>69.815448191859801</v>
      </c>
      <c r="G50" s="23">
        <v>65.431683262153598</v>
      </c>
      <c r="H50" s="23">
        <v>69.330495890747599</v>
      </c>
      <c r="I50" s="23">
        <v>62.5026550482415</v>
      </c>
      <c r="J50" s="23">
        <v>59.762671298417501</v>
      </c>
      <c r="K50" s="23">
        <v>68.842770550806094</v>
      </c>
      <c r="L50" s="23">
        <v>57.882420579366801</v>
      </c>
      <c r="M50" s="23">
        <v>87.578148053289397</v>
      </c>
      <c r="N50" s="23">
        <v>66.403914768089905</v>
      </c>
      <c r="O50" s="23">
        <v>55.9532682348488</v>
      </c>
      <c r="P50" s="23">
        <v>61.107695185384699</v>
      </c>
      <c r="Q50" s="23">
        <v>55.956334069507498</v>
      </c>
      <c r="R50" s="23">
        <v>53.818834386955103</v>
      </c>
      <c r="S50" s="23">
        <v>63.276773909875402</v>
      </c>
      <c r="T50" s="23">
        <v>71.555988118042094</v>
      </c>
      <c r="U50" s="23">
        <v>52.724378014732601</v>
      </c>
      <c r="V50" s="23">
        <v>66.813974948901205</v>
      </c>
      <c r="W50" s="23">
        <v>68.005735064720099</v>
      </c>
      <c r="X50" s="23">
        <v>91.953290824354198</v>
      </c>
      <c r="Y50" s="23">
        <v>57.435635759592202</v>
      </c>
      <c r="Z50" s="23">
        <v>45.536962711961301</v>
      </c>
      <c r="AA50" s="23">
        <v>51.712548597644101</v>
      </c>
      <c r="AB50" s="23">
        <v>50.965851317872698</v>
      </c>
      <c r="AC50" s="23">
        <v>49.3391127108749</v>
      </c>
      <c r="AD50" s="23">
        <v>55.778177400819096</v>
      </c>
      <c r="AE50" s="23">
        <v>57.162105322088898</v>
      </c>
      <c r="AF50" s="23">
        <v>45.590537348673898</v>
      </c>
      <c r="AG50" s="23">
        <v>53.805635524936299</v>
      </c>
      <c r="AH50" s="23">
        <v>53.601577706047003</v>
      </c>
      <c r="AI50" s="23">
        <v>46.761491475830397</v>
      </c>
      <c r="AJ50" s="23">
        <v>55.9532682348488</v>
      </c>
      <c r="AK50" s="23">
        <v>49.599364310050603</v>
      </c>
      <c r="AL50" s="23">
        <v>44.840233941452198</v>
      </c>
      <c r="AM50" s="23">
        <v>55.398300452281703</v>
      </c>
      <c r="AN50" s="23">
        <v>49.812945409799497</v>
      </c>
      <c r="AO50" s="23">
        <v>52.163659604940598</v>
      </c>
      <c r="AP50" s="23">
        <v>45.557069437681498</v>
      </c>
      <c r="AQ50" s="23">
        <v>46.358635620362897</v>
      </c>
      <c r="AR50" s="23">
        <v>48.405065336594099</v>
      </c>
      <c r="AS50" s="23">
        <v>49.181754295255303</v>
      </c>
      <c r="AT50" s="23">
        <v>55.594554934298998</v>
      </c>
    </row>
    <row r="51" spans="1:46" x14ac:dyDescent="0.25">
      <c r="A51" s="22" t="s">
        <v>2</v>
      </c>
      <c r="B51" s="25">
        <v>11</v>
      </c>
      <c r="C51" s="23">
        <v>51.478670727512302</v>
      </c>
      <c r="D51" s="23">
        <v>494.99804090540101</v>
      </c>
      <c r="E51" s="23">
        <v>53.230984832205401</v>
      </c>
      <c r="F51" s="23">
        <v>70.2261594980003</v>
      </c>
      <c r="G51" s="23">
        <v>67.136028755526098</v>
      </c>
      <c r="H51" s="23">
        <v>71.838771010904495</v>
      </c>
      <c r="I51" s="23">
        <v>64.772682943945497</v>
      </c>
      <c r="J51" s="23">
        <v>61.951864425125301</v>
      </c>
      <c r="K51" s="23">
        <v>69.704967380834901</v>
      </c>
      <c r="L51" s="23">
        <v>59.984996692630197</v>
      </c>
      <c r="M51" s="23">
        <v>89.833764345722301</v>
      </c>
      <c r="N51" s="23">
        <v>68.037542316406601</v>
      </c>
      <c r="O51" s="23">
        <v>58.793388899129198</v>
      </c>
      <c r="P51" s="23">
        <v>62.851058876652402</v>
      </c>
      <c r="Q51" s="23">
        <v>58.0499025020261</v>
      </c>
      <c r="R51" s="23">
        <v>54.9538549472082</v>
      </c>
      <c r="S51" s="23">
        <v>64.498141969827699</v>
      </c>
      <c r="T51" s="23">
        <v>73.496514698635494</v>
      </c>
      <c r="U51" s="23">
        <v>55.959247700853403</v>
      </c>
      <c r="V51" s="23">
        <v>67.632312003653396</v>
      </c>
      <c r="W51" s="23">
        <v>70.148374043090698</v>
      </c>
      <c r="X51" s="23">
        <v>91.573377101011502</v>
      </c>
      <c r="Y51" s="23">
        <v>59.638356279965301</v>
      </c>
      <c r="Z51" s="23">
        <v>49.767552081113301</v>
      </c>
      <c r="AA51" s="23">
        <v>54.770482136947201</v>
      </c>
      <c r="AB51" s="23">
        <v>54.442142203421902</v>
      </c>
      <c r="AC51" s="23">
        <v>53.030454956039897</v>
      </c>
      <c r="AD51" s="23">
        <v>59.039533876282803</v>
      </c>
      <c r="AE51" s="23">
        <v>59.911304648932699</v>
      </c>
      <c r="AF51" s="23">
        <v>49.047231794808901</v>
      </c>
      <c r="AG51" s="23">
        <v>57.4946684912981</v>
      </c>
      <c r="AH51" s="23">
        <v>58.546622640801502</v>
      </c>
      <c r="AI51" s="23">
        <v>49.869899664110399</v>
      </c>
      <c r="AJ51" s="23">
        <v>58.793388899129198</v>
      </c>
      <c r="AK51" s="23">
        <v>53.067347449754401</v>
      </c>
      <c r="AL51" s="23">
        <v>48.799464806777301</v>
      </c>
      <c r="AM51" s="23">
        <v>59.036922273198599</v>
      </c>
      <c r="AN51" s="23">
        <v>53.193774238047602</v>
      </c>
      <c r="AO51" s="23">
        <v>55.968563235379399</v>
      </c>
      <c r="AP51" s="23">
        <v>49.396740634675403</v>
      </c>
      <c r="AQ51" s="23">
        <v>50.394089312633298</v>
      </c>
      <c r="AR51" s="23">
        <v>52.164036337836201</v>
      </c>
      <c r="AS51" s="23">
        <v>52.927282765373199</v>
      </c>
      <c r="AT51" s="23">
        <v>59.396878663384598</v>
      </c>
    </row>
    <row r="52" spans="1:46" x14ac:dyDescent="0.25">
      <c r="A52" s="22" t="s">
        <v>2</v>
      </c>
      <c r="B52" s="25">
        <v>12</v>
      </c>
      <c r="C52" s="23">
        <v>53.699292877854703</v>
      </c>
      <c r="D52" s="23">
        <v>495.17103452044302</v>
      </c>
      <c r="E52" s="23">
        <v>55.779922924957702</v>
      </c>
      <c r="F52" s="23">
        <v>73.047287063725094</v>
      </c>
      <c r="G52" s="23">
        <v>68.358780887955504</v>
      </c>
      <c r="H52" s="23">
        <v>73.065291030985193</v>
      </c>
      <c r="I52" s="23">
        <v>66.482353082421199</v>
      </c>
      <c r="J52" s="23">
        <v>63.353072660096402</v>
      </c>
      <c r="K52" s="23">
        <v>71.843686238263999</v>
      </c>
      <c r="L52" s="23">
        <v>62.026356375315501</v>
      </c>
      <c r="M52" s="23">
        <v>91.417353885310305</v>
      </c>
      <c r="N52" s="23">
        <v>69.920268412525203</v>
      </c>
      <c r="O52" s="23">
        <v>60.222725473737498</v>
      </c>
      <c r="P52" s="23">
        <v>64.881883110709097</v>
      </c>
      <c r="Q52" s="23">
        <v>60.5439296362946</v>
      </c>
      <c r="R52" s="23">
        <v>56.6888553822183</v>
      </c>
      <c r="S52" s="23">
        <v>66.693570847865303</v>
      </c>
      <c r="T52" s="23">
        <v>75.447539660287205</v>
      </c>
      <c r="U52" s="23">
        <v>58.117574948368699</v>
      </c>
      <c r="V52" s="23">
        <v>69.720107660658101</v>
      </c>
      <c r="W52" s="23">
        <v>71.695066856654805</v>
      </c>
      <c r="X52" s="23">
        <v>93.181222129113607</v>
      </c>
      <c r="Y52" s="23">
        <v>61.214209918943801</v>
      </c>
      <c r="Z52" s="23">
        <v>51.069753949256402</v>
      </c>
      <c r="AA52" s="23">
        <v>56.688005915831802</v>
      </c>
      <c r="AB52" s="23">
        <v>56.775378800859997</v>
      </c>
      <c r="AC52" s="23">
        <v>55.221599307578202</v>
      </c>
      <c r="AD52" s="23">
        <v>60.429857822379901</v>
      </c>
      <c r="AE52" s="23">
        <v>61.871027516802997</v>
      </c>
      <c r="AF52" s="23">
        <v>50.873704777501999</v>
      </c>
      <c r="AG52" s="23">
        <v>59.695821061710902</v>
      </c>
      <c r="AH52" s="23">
        <v>59.950875700158797</v>
      </c>
      <c r="AI52" s="23">
        <v>51.076182777712603</v>
      </c>
      <c r="AJ52" s="23">
        <v>60.222725473737498</v>
      </c>
      <c r="AK52" s="23">
        <v>54.731796360707897</v>
      </c>
      <c r="AL52" s="23">
        <v>51.144983096092702</v>
      </c>
      <c r="AM52" s="23">
        <v>60.956112511890197</v>
      </c>
      <c r="AN52" s="23">
        <v>55.226425934128898</v>
      </c>
      <c r="AO52" s="23">
        <v>57.837624916139497</v>
      </c>
      <c r="AP52" s="23">
        <v>50.993592658900297</v>
      </c>
      <c r="AQ52" s="23">
        <v>52.3815815425762</v>
      </c>
      <c r="AR52" s="23">
        <v>54.163924867363299</v>
      </c>
      <c r="AS52" s="23">
        <v>54.713272304702102</v>
      </c>
      <c r="AT52" s="23">
        <v>61.637716854797503</v>
      </c>
    </row>
    <row r="53" spans="1:46" x14ac:dyDescent="0.25">
      <c r="A53" s="22" t="s">
        <v>2</v>
      </c>
      <c r="B53" s="25">
        <v>13</v>
      </c>
      <c r="C53" s="23">
        <v>56.473219474267502</v>
      </c>
      <c r="D53" s="23">
        <v>495.97155748834598</v>
      </c>
      <c r="E53" s="23">
        <v>58.516300708604803</v>
      </c>
      <c r="F53" s="23">
        <v>74.5200718469587</v>
      </c>
      <c r="G53" s="23">
        <v>70.574600497292593</v>
      </c>
      <c r="H53" s="23">
        <v>75.812648444991495</v>
      </c>
      <c r="I53" s="23">
        <v>69.414571804208506</v>
      </c>
      <c r="J53" s="23">
        <v>65.841093817315894</v>
      </c>
      <c r="K53" s="23">
        <v>74.977602322857905</v>
      </c>
      <c r="L53" s="23">
        <v>65.199067303124593</v>
      </c>
      <c r="M53" s="23">
        <v>92.714600632437893</v>
      </c>
      <c r="N53" s="23">
        <v>72.966907534028195</v>
      </c>
      <c r="O53" s="23">
        <v>62.818828523084498</v>
      </c>
      <c r="P53" s="23">
        <v>68.105972653794296</v>
      </c>
      <c r="Q53" s="23">
        <v>62.834954748430697</v>
      </c>
      <c r="R53" s="23">
        <v>58.627242644324802</v>
      </c>
      <c r="S53" s="23">
        <v>69.605885477899804</v>
      </c>
      <c r="T53" s="23">
        <v>77.984445291941697</v>
      </c>
      <c r="U53" s="23">
        <v>60.8384799867369</v>
      </c>
      <c r="V53" s="23">
        <v>71.525876581601295</v>
      </c>
      <c r="W53" s="23">
        <v>73.069215157617094</v>
      </c>
      <c r="X53" s="23">
        <v>96.998700005420901</v>
      </c>
      <c r="Y53" s="23">
        <v>63.985139966806798</v>
      </c>
      <c r="Z53" s="23">
        <v>51.6714307594346</v>
      </c>
      <c r="AA53" s="23">
        <v>58.281490830046501</v>
      </c>
      <c r="AB53" s="23">
        <v>58.175204996556502</v>
      </c>
      <c r="AC53" s="23">
        <v>56.499599690242299</v>
      </c>
      <c r="AD53" s="23">
        <v>61.032159954499598</v>
      </c>
      <c r="AE53" s="23">
        <v>62.942424326748899</v>
      </c>
      <c r="AF53" s="23">
        <v>52.576381433554097</v>
      </c>
      <c r="AG53" s="23">
        <v>61.527831888841497</v>
      </c>
      <c r="AH53" s="23">
        <v>60.795053575477702</v>
      </c>
      <c r="AI53" s="23">
        <v>52.536319819899198</v>
      </c>
      <c r="AJ53" s="23">
        <v>62.818828523084498</v>
      </c>
      <c r="AK53" s="23">
        <v>56.360562540577298</v>
      </c>
      <c r="AL53" s="23">
        <v>51.823712573580302</v>
      </c>
      <c r="AM53" s="23">
        <v>62.637866509899503</v>
      </c>
      <c r="AN53" s="23">
        <v>56.756419792939496</v>
      </c>
      <c r="AO53" s="23">
        <v>59.122987290533402</v>
      </c>
      <c r="AP53" s="23">
        <v>52.160587337295098</v>
      </c>
      <c r="AQ53" s="23">
        <v>53.821469620857798</v>
      </c>
      <c r="AR53" s="23">
        <v>55.5943561848933</v>
      </c>
      <c r="AS53" s="23">
        <v>55.486538784688904</v>
      </c>
      <c r="AT53" s="23">
        <v>63.074492397588699</v>
      </c>
    </row>
    <row r="54" spans="1:46" x14ac:dyDescent="0.25">
      <c r="A54" s="22" t="s">
        <v>2</v>
      </c>
      <c r="B54" s="25">
        <v>14</v>
      </c>
      <c r="C54" s="23">
        <v>57.556733386572702</v>
      </c>
      <c r="D54" s="23">
        <v>496.25068509618598</v>
      </c>
      <c r="E54" s="23">
        <v>58.637100693926499</v>
      </c>
      <c r="F54" s="23">
        <v>74.9392540301249</v>
      </c>
      <c r="G54" s="23">
        <v>71.441200961991399</v>
      </c>
      <c r="H54" s="23">
        <v>76.566461738447302</v>
      </c>
      <c r="I54" s="23">
        <v>69.876807090445794</v>
      </c>
      <c r="J54" s="23">
        <v>65.866859831124899</v>
      </c>
      <c r="K54" s="23">
        <v>76.0855956666975</v>
      </c>
      <c r="L54" s="23">
        <v>66.518712574507006</v>
      </c>
      <c r="M54" s="23">
        <v>92.936048183668802</v>
      </c>
      <c r="N54" s="23">
        <v>73.463381572723605</v>
      </c>
      <c r="O54" s="23">
        <v>62.655881471505097</v>
      </c>
      <c r="P54" s="23">
        <v>69.017801096082906</v>
      </c>
      <c r="Q54" s="23">
        <v>63.317347957935503</v>
      </c>
      <c r="R54" s="23">
        <v>58.758382202277403</v>
      </c>
      <c r="S54" s="23">
        <v>70.377264156232101</v>
      </c>
      <c r="T54" s="23">
        <v>79.211264499058203</v>
      </c>
      <c r="U54" s="23">
        <v>60.999436862899699</v>
      </c>
      <c r="V54" s="23">
        <v>71.893123295648095</v>
      </c>
      <c r="W54" s="23">
        <v>73.329263515900806</v>
      </c>
      <c r="X54" s="23">
        <v>98.690036527347203</v>
      </c>
      <c r="Y54" s="23">
        <v>64.182765114913806</v>
      </c>
      <c r="Z54" s="23">
        <v>51.7314518592624</v>
      </c>
      <c r="AA54" s="23">
        <v>58.453971355026802</v>
      </c>
      <c r="AB54" s="23">
        <v>58.682422964469801</v>
      </c>
      <c r="AC54" s="23">
        <v>56.829913443920297</v>
      </c>
      <c r="AD54" s="23">
        <v>61.368436429624602</v>
      </c>
      <c r="AE54" s="23">
        <v>63.148339220524598</v>
      </c>
      <c r="AF54" s="23">
        <v>53.444308303691798</v>
      </c>
      <c r="AG54" s="23">
        <v>61.853112443586198</v>
      </c>
      <c r="AH54" s="23">
        <v>62.668085440573002</v>
      </c>
      <c r="AI54" s="23">
        <v>52.669077411826102</v>
      </c>
      <c r="AJ54" s="23">
        <v>62.655881471505097</v>
      </c>
      <c r="AK54" s="23">
        <v>57.152706713068497</v>
      </c>
      <c r="AL54" s="23">
        <v>52.267493432414902</v>
      </c>
      <c r="AM54" s="23">
        <v>62.527477029864599</v>
      </c>
      <c r="AN54" s="23">
        <v>57.4501886714162</v>
      </c>
      <c r="AO54" s="23">
        <v>59.379342325285002</v>
      </c>
      <c r="AP54" s="23">
        <v>52.127623232123497</v>
      </c>
      <c r="AQ54" s="23">
        <v>53.8872629094272</v>
      </c>
      <c r="AR54" s="23">
        <v>56.191228409744298</v>
      </c>
      <c r="AS54" s="23">
        <v>55.358643791769701</v>
      </c>
      <c r="AT54" s="23">
        <v>62.506612987343097</v>
      </c>
    </row>
    <row r="55" spans="1:46" x14ac:dyDescent="0.25">
      <c r="A55" s="22" t="s">
        <v>2</v>
      </c>
      <c r="B55" s="25">
        <v>15</v>
      </c>
      <c r="C55" s="23">
        <v>60.343985274385197</v>
      </c>
      <c r="D55" s="23">
        <v>498.38164245295098</v>
      </c>
      <c r="E55" s="23">
        <v>61.116451910162297</v>
      </c>
      <c r="F55" s="23">
        <v>77.443043074956194</v>
      </c>
      <c r="G55" s="23">
        <v>74.219063782761793</v>
      </c>
      <c r="H55" s="23">
        <v>78.759123542069304</v>
      </c>
      <c r="I55" s="23">
        <v>72.390682885225601</v>
      </c>
      <c r="J55" s="23">
        <v>68.383653406247603</v>
      </c>
      <c r="K55" s="23">
        <v>76.998558657617394</v>
      </c>
      <c r="L55" s="23">
        <v>69.269786684442593</v>
      </c>
      <c r="M55" s="23">
        <v>94.949687628948894</v>
      </c>
      <c r="N55" s="23">
        <v>75.485129809724398</v>
      </c>
      <c r="O55" s="23">
        <v>64.858787037201793</v>
      </c>
      <c r="P55" s="23">
        <v>72.822675020496803</v>
      </c>
      <c r="Q55" s="23">
        <v>64.246862544566198</v>
      </c>
      <c r="R55" s="23">
        <v>60.6084157477083</v>
      </c>
      <c r="S55" s="23">
        <v>72.304678284116903</v>
      </c>
      <c r="T55" s="23">
        <v>82.309062572226495</v>
      </c>
      <c r="U55" s="23">
        <v>64.677824292241795</v>
      </c>
      <c r="V55" s="23">
        <v>74.762537322859899</v>
      </c>
      <c r="W55" s="23">
        <v>75.3614048166788</v>
      </c>
      <c r="X55" s="23">
        <v>97.088657665977905</v>
      </c>
      <c r="Y55" s="23">
        <v>65.981910614684395</v>
      </c>
      <c r="Z55" s="23">
        <v>52.7339881901053</v>
      </c>
      <c r="AA55" s="23">
        <v>59.345026260281003</v>
      </c>
      <c r="AB55" s="23">
        <v>59.282887310084199</v>
      </c>
      <c r="AC55" s="23">
        <v>57.928734855507798</v>
      </c>
      <c r="AD55" s="23">
        <v>62.504328180276403</v>
      </c>
      <c r="AE55" s="23">
        <v>64.802510206247305</v>
      </c>
      <c r="AF55" s="23">
        <v>54.891755376189899</v>
      </c>
      <c r="AG55" s="23">
        <v>62.949301813952601</v>
      </c>
      <c r="AH55" s="23">
        <v>62.585095104669399</v>
      </c>
      <c r="AI55" s="23">
        <v>53.976650462114598</v>
      </c>
      <c r="AJ55" s="23">
        <v>64.858787037201793</v>
      </c>
      <c r="AK55" s="23">
        <v>58.743687277751299</v>
      </c>
      <c r="AL55" s="23">
        <v>53.785469278203898</v>
      </c>
      <c r="AM55" s="23">
        <v>63.971570607061402</v>
      </c>
      <c r="AN55" s="23">
        <v>58.370161244061798</v>
      </c>
      <c r="AO55" s="23">
        <v>60.173811112348098</v>
      </c>
      <c r="AP55" s="23">
        <v>53.259771204530502</v>
      </c>
      <c r="AQ55" s="23">
        <v>55.026705561451699</v>
      </c>
      <c r="AR55" s="23">
        <v>57.655169787243899</v>
      </c>
      <c r="AS55" s="23">
        <v>56.771112854853399</v>
      </c>
      <c r="AT55" s="23">
        <v>63.961459240848001</v>
      </c>
    </row>
    <row r="56" spans="1:46" x14ac:dyDescent="0.25">
      <c r="A56" s="22" t="s">
        <v>2</v>
      </c>
      <c r="B56" s="25">
        <v>16</v>
      </c>
      <c r="C56" s="23">
        <v>61.892883539560898</v>
      </c>
      <c r="D56" s="23">
        <v>500.309902220732</v>
      </c>
      <c r="E56" s="23">
        <v>63.011011648528402</v>
      </c>
      <c r="F56" s="23">
        <v>76.508589764596294</v>
      </c>
      <c r="G56" s="23">
        <v>75.345520642507907</v>
      </c>
      <c r="H56" s="23">
        <v>79.542091041731894</v>
      </c>
      <c r="I56" s="23">
        <v>72.310058906031003</v>
      </c>
      <c r="J56" s="23">
        <v>69.379601585799804</v>
      </c>
      <c r="K56" s="23">
        <v>76.234166327399606</v>
      </c>
      <c r="L56" s="23">
        <v>69.978590415505906</v>
      </c>
      <c r="M56" s="23">
        <v>96.270345776677999</v>
      </c>
      <c r="N56" s="23">
        <v>76.312925424848302</v>
      </c>
      <c r="O56" s="23">
        <v>65.372321402133906</v>
      </c>
      <c r="P56" s="23">
        <v>73.776148957167806</v>
      </c>
      <c r="Q56" s="23">
        <v>66.462568479608706</v>
      </c>
      <c r="R56" s="23">
        <v>61.488470242403501</v>
      </c>
      <c r="S56" s="23">
        <v>73.603327693406499</v>
      </c>
      <c r="T56" s="23">
        <v>83.455444130168104</v>
      </c>
      <c r="U56" s="23">
        <v>65.214237679785597</v>
      </c>
      <c r="V56" s="23">
        <v>75.438298605106993</v>
      </c>
      <c r="W56" s="23">
        <v>75.906131527361495</v>
      </c>
      <c r="X56" s="23">
        <v>99.967682300941604</v>
      </c>
      <c r="Y56" s="23">
        <v>66.693617170038195</v>
      </c>
      <c r="Z56" s="23">
        <v>48.171161137453701</v>
      </c>
      <c r="AA56" s="23">
        <v>56.391106935412303</v>
      </c>
      <c r="AB56" s="23">
        <v>55.738801311333802</v>
      </c>
      <c r="AC56" s="23">
        <v>54.9215597317244</v>
      </c>
      <c r="AD56" s="23">
        <v>59.355087393934198</v>
      </c>
      <c r="AE56" s="23">
        <v>60.982169330966499</v>
      </c>
      <c r="AF56" s="23">
        <v>51.188375970830997</v>
      </c>
      <c r="AG56" s="23">
        <v>58.907098086318101</v>
      </c>
      <c r="AH56" s="23">
        <v>60.858888407048603</v>
      </c>
      <c r="AI56" s="23">
        <v>50.443648807948001</v>
      </c>
      <c r="AJ56" s="23">
        <v>65.372321402133906</v>
      </c>
      <c r="AK56" s="23">
        <v>55.416319941696003</v>
      </c>
      <c r="AL56" s="23">
        <v>50.876001570645002</v>
      </c>
      <c r="AM56" s="23">
        <v>60.946403009728897</v>
      </c>
      <c r="AN56" s="23">
        <v>53.478477503589197</v>
      </c>
      <c r="AO56" s="23">
        <v>55.872127075286897</v>
      </c>
      <c r="AP56" s="23">
        <v>50.325440268596502</v>
      </c>
      <c r="AQ56" s="23">
        <v>51.092375513588003</v>
      </c>
      <c r="AR56" s="23">
        <v>53.831553254833501</v>
      </c>
      <c r="AS56" s="23">
        <v>52.699369191180701</v>
      </c>
      <c r="AT56" s="23">
        <v>60.464796620174802</v>
      </c>
    </row>
    <row r="57" spans="1:46" x14ac:dyDescent="0.25">
      <c r="A57" s="22" t="s">
        <v>2</v>
      </c>
      <c r="B57" s="25">
        <v>17</v>
      </c>
      <c r="C57" s="23">
        <v>62.695208659292803</v>
      </c>
      <c r="D57" s="23">
        <v>500.86009931422097</v>
      </c>
      <c r="E57" s="23">
        <v>63.432319421851901</v>
      </c>
      <c r="F57" s="23">
        <v>78.023665231581106</v>
      </c>
      <c r="G57" s="23">
        <v>76.444890955526603</v>
      </c>
      <c r="H57" s="23">
        <v>79.351321269857905</v>
      </c>
      <c r="I57" s="23">
        <v>72.445326329867001</v>
      </c>
      <c r="J57" s="23">
        <v>69.740874386235504</v>
      </c>
      <c r="K57" s="23">
        <v>76.670726490476994</v>
      </c>
      <c r="L57" s="23">
        <v>71.218192620127695</v>
      </c>
      <c r="M57" s="23">
        <v>96.078113609923406</v>
      </c>
      <c r="N57" s="23">
        <v>76.639205963093602</v>
      </c>
      <c r="O57" s="23">
        <v>66.815292739816996</v>
      </c>
      <c r="P57" s="23">
        <v>74.968279207299204</v>
      </c>
      <c r="Q57" s="23">
        <v>68.673896755848105</v>
      </c>
      <c r="R57" s="23">
        <v>61.711103271353799</v>
      </c>
      <c r="S57" s="23">
        <v>74.071060643233096</v>
      </c>
      <c r="T57" s="23">
        <v>83.532103740336595</v>
      </c>
      <c r="U57" s="23">
        <v>66.431284723302497</v>
      </c>
      <c r="V57" s="23">
        <v>75.694699357102806</v>
      </c>
      <c r="W57" s="23">
        <v>75.853563573978803</v>
      </c>
      <c r="X57" s="23">
        <v>98.128082620290797</v>
      </c>
      <c r="Y57" s="23">
        <v>67.4805792979476</v>
      </c>
      <c r="Z57" s="23">
        <v>47.890050391253801</v>
      </c>
      <c r="AA57" s="23">
        <v>56.174525991716401</v>
      </c>
      <c r="AB57" s="23">
        <v>54.389752184267302</v>
      </c>
      <c r="AC57" s="23">
        <v>55.2723931175641</v>
      </c>
      <c r="AD57" s="23">
        <v>59.1782479208712</v>
      </c>
      <c r="AE57" s="23">
        <v>60.644898947171697</v>
      </c>
      <c r="AF57" s="23">
        <v>50.629118548379601</v>
      </c>
      <c r="AG57" s="23">
        <v>57.9992156108652</v>
      </c>
      <c r="AH57" s="23">
        <v>59.238257205276199</v>
      </c>
      <c r="AI57" s="23">
        <v>50.0503983440803</v>
      </c>
      <c r="AJ57" s="23">
        <v>66.815292739816996</v>
      </c>
      <c r="AK57" s="23">
        <v>54.447574352032603</v>
      </c>
      <c r="AL57" s="23">
        <v>50.2014951515172</v>
      </c>
      <c r="AM57" s="23">
        <v>60.550775383149002</v>
      </c>
      <c r="AN57" s="23">
        <v>52.909419426454299</v>
      </c>
      <c r="AO57" s="23">
        <v>54.811794968505197</v>
      </c>
      <c r="AP57" s="23">
        <v>49.773096184422897</v>
      </c>
      <c r="AQ57" s="23">
        <v>50.470624713552098</v>
      </c>
      <c r="AR57" s="23">
        <v>53.152394262526101</v>
      </c>
      <c r="AS57" s="23">
        <v>52.259213553825901</v>
      </c>
      <c r="AT57" s="23">
        <v>59.903284324864401</v>
      </c>
    </row>
    <row r="58" spans="1:46" x14ac:dyDescent="0.25">
      <c r="A58" s="22" t="s">
        <v>2</v>
      </c>
      <c r="B58" s="25">
        <v>18</v>
      </c>
      <c r="C58" s="23">
        <v>64.130368019458103</v>
      </c>
      <c r="D58" s="23">
        <v>502.06624619730502</v>
      </c>
      <c r="E58" s="23">
        <v>64.616452028873894</v>
      </c>
      <c r="F58" s="23">
        <v>75.8816632324653</v>
      </c>
      <c r="G58" s="23">
        <v>78.006237235512003</v>
      </c>
      <c r="H58" s="23">
        <v>80.814803984559802</v>
      </c>
      <c r="I58" s="23">
        <v>73.897015491912498</v>
      </c>
      <c r="J58" s="23">
        <v>70.957920403703795</v>
      </c>
      <c r="K58" s="23">
        <v>77.617149526970394</v>
      </c>
      <c r="L58" s="23">
        <v>72.215364889972307</v>
      </c>
      <c r="M58" s="23">
        <v>97.225202917302695</v>
      </c>
      <c r="N58" s="23">
        <v>76.836007621901501</v>
      </c>
      <c r="O58" s="23">
        <v>68.096153157588205</v>
      </c>
      <c r="P58" s="23">
        <v>74.570222686711801</v>
      </c>
      <c r="Q58" s="23">
        <v>70.371310093208606</v>
      </c>
      <c r="R58" s="23">
        <v>62.428419818933001</v>
      </c>
      <c r="S58" s="23">
        <v>74.573642425114102</v>
      </c>
      <c r="T58" s="23">
        <v>84.324544665272199</v>
      </c>
      <c r="U58" s="23">
        <v>68.537329286246006</v>
      </c>
      <c r="V58" s="23">
        <v>77.714228867907394</v>
      </c>
      <c r="W58" s="23">
        <v>76.826421436581896</v>
      </c>
      <c r="X58" s="23">
        <v>96.469647223408103</v>
      </c>
      <c r="Y58" s="23">
        <v>67.484294609114798</v>
      </c>
      <c r="Z58" s="23">
        <v>50.8786317328872</v>
      </c>
      <c r="AA58" s="23">
        <v>57.882120755157601</v>
      </c>
      <c r="AB58" s="23">
        <v>56.703015371051499</v>
      </c>
      <c r="AC58" s="23">
        <v>58.631838414856503</v>
      </c>
      <c r="AD58" s="23">
        <v>59.876490965683701</v>
      </c>
      <c r="AE58" s="23">
        <v>62.361824254399799</v>
      </c>
      <c r="AF58" s="23">
        <v>51.600698999342796</v>
      </c>
      <c r="AG58" s="23">
        <v>60.035458890724001</v>
      </c>
      <c r="AH58" s="23">
        <v>61.839110924157602</v>
      </c>
      <c r="AI58" s="23">
        <v>51.227677078092803</v>
      </c>
      <c r="AJ58" s="23">
        <v>68.096153157588205</v>
      </c>
      <c r="AK58" s="23">
        <v>56.259671816266703</v>
      </c>
      <c r="AL58" s="23">
        <v>51.7240864148364</v>
      </c>
      <c r="AM58" s="23">
        <v>62.288475666702702</v>
      </c>
      <c r="AN58" s="23">
        <v>54.587053946468302</v>
      </c>
      <c r="AO58" s="23">
        <v>56.593919500876403</v>
      </c>
      <c r="AP58" s="23">
        <v>51.274823072589697</v>
      </c>
      <c r="AQ58" s="23">
        <v>52.228408783910901</v>
      </c>
      <c r="AR58" s="23">
        <v>55.325446048583899</v>
      </c>
      <c r="AS58" s="23">
        <v>54.627914622018601</v>
      </c>
      <c r="AT58" s="23">
        <v>60.829185830339803</v>
      </c>
    </row>
    <row r="59" spans="1:46" x14ac:dyDescent="0.25">
      <c r="A59" s="22" t="s">
        <v>2</v>
      </c>
      <c r="B59" s="25">
        <v>19</v>
      </c>
      <c r="C59" s="23">
        <v>65.162399673237701</v>
      </c>
      <c r="D59" s="23">
        <v>502.79614958974298</v>
      </c>
      <c r="E59" s="23">
        <v>65.534873870380096</v>
      </c>
      <c r="F59" s="23">
        <v>77.705115999059899</v>
      </c>
      <c r="G59" s="23">
        <v>79.382735871266902</v>
      </c>
      <c r="H59" s="23">
        <v>80.908685742259706</v>
      </c>
      <c r="I59" s="23">
        <v>74.126786507913295</v>
      </c>
      <c r="J59" s="23">
        <v>71.937758595387294</v>
      </c>
      <c r="K59" s="23">
        <v>77.715671963747596</v>
      </c>
      <c r="L59" s="23">
        <v>73.011198436886204</v>
      </c>
      <c r="M59" s="23">
        <v>96.003084501387406</v>
      </c>
      <c r="N59" s="23">
        <v>77.370191358469896</v>
      </c>
      <c r="O59" s="23">
        <v>69.638973417470396</v>
      </c>
      <c r="P59" s="23">
        <v>74.375723925191494</v>
      </c>
      <c r="Q59" s="23">
        <v>71.411679688404305</v>
      </c>
      <c r="R59" s="23">
        <v>63.259126792552003</v>
      </c>
      <c r="S59" s="23">
        <v>76.215766577090307</v>
      </c>
      <c r="T59" s="23">
        <v>84.058305140139694</v>
      </c>
      <c r="U59" s="23">
        <v>69.590568213969505</v>
      </c>
      <c r="V59" s="23">
        <v>79.082838071639699</v>
      </c>
      <c r="W59" s="23">
        <v>77.666333913967506</v>
      </c>
      <c r="X59" s="23">
        <v>97.078268095329904</v>
      </c>
      <c r="Y59" s="23">
        <v>68.755109096243402</v>
      </c>
      <c r="Z59" s="23">
        <v>52.111112473978999</v>
      </c>
      <c r="AA59" s="23">
        <v>58.713563592481997</v>
      </c>
      <c r="AB59" s="23">
        <v>58.833428864428697</v>
      </c>
      <c r="AC59" s="23">
        <v>60.411863707461002</v>
      </c>
      <c r="AD59" s="23">
        <v>60.446710044319502</v>
      </c>
      <c r="AE59" s="23">
        <v>63.4687828716864</v>
      </c>
      <c r="AF59" s="23">
        <v>53.066604207010997</v>
      </c>
      <c r="AG59" s="23">
        <v>61.665063895382097</v>
      </c>
      <c r="AH59" s="23">
        <v>62.177146586841303</v>
      </c>
      <c r="AI59" s="23">
        <v>51.763428486606699</v>
      </c>
      <c r="AJ59" s="23">
        <v>69.638973417470396</v>
      </c>
      <c r="AK59" s="23">
        <v>57.559562980014803</v>
      </c>
      <c r="AL59" s="23">
        <v>52.932141591688797</v>
      </c>
      <c r="AM59" s="23">
        <v>63.028277730891702</v>
      </c>
      <c r="AN59" s="23">
        <v>56.688583324499803</v>
      </c>
      <c r="AO59" s="23">
        <v>57.935502507705699</v>
      </c>
      <c r="AP59" s="23">
        <v>52.260327045139398</v>
      </c>
      <c r="AQ59" s="23">
        <v>53.955136557843502</v>
      </c>
      <c r="AR59" s="23">
        <v>56.347050530614297</v>
      </c>
      <c r="AS59" s="23">
        <v>55.533423798383602</v>
      </c>
      <c r="AT59" s="23">
        <v>61.532008914593597</v>
      </c>
    </row>
    <row r="60" spans="1:46" x14ac:dyDescent="0.25">
      <c r="A60" s="22" t="s">
        <v>2</v>
      </c>
      <c r="B60" s="25">
        <v>20</v>
      </c>
      <c r="C60" s="23">
        <v>66.365925050522904</v>
      </c>
      <c r="D60" s="23">
        <v>503.54183908970202</v>
      </c>
      <c r="E60" s="23">
        <v>67.084646303010501</v>
      </c>
      <c r="F60" s="23">
        <v>78.648720726774499</v>
      </c>
      <c r="G60" s="23">
        <v>80.444192921187707</v>
      </c>
      <c r="H60" s="23">
        <v>82.674053844908599</v>
      </c>
      <c r="I60" s="23">
        <v>75.955437395073304</v>
      </c>
      <c r="J60" s="23">
        <v>73.061787405320004</v>
      </c>
      <c r="K60" s="23">
        <v>78.213130558476294</v>
      </c>
      <c r="L60" s="23">
        <v>74.176425081972397</v>
      </c>
      <c r="M60" s="23">
        <v>97.673600882262605</v>
      </c>
      <c r="N60" s="23">
        <v>78.223957745721705</v>
      </c>
      <c r="O60" s="23">
        <v>70.883114044068193</v>
      </c>
      <c r="P60" s="23">
        <v>75.525062474876506</v>
      </c>
      <c r="Q60" s="23">
        <v>71.102757633066602</v>
      </c>
      <c r="R60" s="23">
        <v>64.102825825678096</v>
      </c>
      <c r="S60" s="23">
        <v>76.732388268738703</v>
      </c>
      <c r="T60" s="23">
        <v>85.069350570467805</v>
      </c>
      <c r="U60" s="23">
        <v>70.4915051630379</v>
      </c>
      <c r="V60" s="23">
        <v>80.305678703408702</v>
      </c>
      <c r="W60" s="23">
        <v>79.796091094488702</v>
      </c>
      <c r="X60" s="23">
        <v>99.039611568486706</v>
      </c>
      <c r="Y60" s="23">
        <v>69.269610905678107</v>
      </c>
      <c r="Z60" s="23">
        <v>51.626367876001801</v>
      </c>
      <c r="AA60" s="23">
        <v>58.625456029961903</v>
      </c>
      <c r="AB60" s="23">
        <v>59.2837189767301</v>
      </c>
      <c r="AC60" s="23">
        <v>59.695077348708899</v>
      </c>
      <c r="AD60" s="23">
        <v>60.653086137955597</v>
      </c>
      <c r="AE60" s="23">
        <v>61.222418482653502</v>
      </c>
      <c r="AF60" s="23">
        <v>52.7186761059655</v>
      </c>
      <c r="AG60" s="23">
        <v>61.806041661704597</v>
      </c>
      <c r="AH60" s="23">
        <v>61.873922855303</v>
      </c>
      <c r="AI60" s="23">
        <v>51.848781735590698</v>
      </c>
      <c r="AJ60" s="23">
        <v>70.883114044068193</v>
      </c>
      <c r="AK60" s="23">
        <v>57.152366537300999</v>
      </c>
      <c r="AL60" s="23">
        <v>52.4189222335051</v>
      </c>
      <c r="AM60" s="23">
        <v>63.088148145766802</v>
      </c>
      <c r="AN60" s="23">
        <v>56.432870028191097</v>
      </c>
      <c r="AO60" s="23">
        <v>57.5442129966873</v>
      </c>
      <c r="AP60" s="23">
        <v>52.007834990400703</v>
      </c>
      <c r="AQ60" s="23">
        <v>53.8117282328691</v>
      </c>
      <c r="AR60" s="23">
        <v>56.269735945043799</v>
      </c>
      <c r="AS60" s="23">
        <v>55.3047859360681</v>
      </c>
      <c r="AT60" s="23">
        <v>61.256462774319999</v>
      </c>
    </row>
    <row r="61" spans="1:46" x14ac:dyDescent="0.25">
      <c r="A61" s="22" t="s">
        <v>2</v>
      </c>
      <c r="B61" s="25">
        <v>21</v>
      </c>
      <c r="C61" s="23">
        <v>66.070982499063405</v>
      </c>
      <c r="D61" s="23">
        <v>503.48351186532102</v>
      </c>
      <c r="E61" s="23">
        <v>68.098791866206895</v>
      </c>
      <c r="F61" s="23">
        <v>78.588103023607104</v>
      </c>
      <c r="G61" s="23">
        <v>80.855275435074702</v>
      </c>
      <c r="H61" s="23">
        <v>82.685136268994199</v>
      </c>
      <c r="I61" s="23">
        <v>76.721270741615001</v>
      </c>
      <c r="J61" s="23">
        <v>73.044173072380403</v>
      </c>
      <c r="K61" s="23">
        <v>78.300719328366199</v>
      </c>
      <c r="L61" s="23">
        <v>74.075341166527807</v>
      </c>
      <c r="M61" s="23">
        <v>96.536801385918395</v>
      </c>
      <c r="N61" s="23">
        <v>79.3523417656112</v>
      </c>
      <c r="O61" s="23">
        <v>72.557293202018201</v>
      </c>
      <c r="P61" s="23">
        <v>74.917836835327407</v>
      </c>
      <c r="Q61" s="23">
        <v>70.660483462192403</v>
      </c>
      <c r="R61" s="23">
        <v>64.368818092037301</v>
      </c>
      <c r="S61" s="23">
        <v>77.145732010027103</v>
      </c>
      <c r="T61" s="23">
        <v>84.577432624768704</v>
      </c>
      <c r="U61" s="23">
        <v>71.1775826842903</v>
      </c>
      <c r="V61" s="23">
        <v>79.811281825906505</v>
      </c>
      <c r="W61" s="23">
        <v>80.095641715810501</v>
      </c>
      <c r="X61" s="23">
        <v>99.464038782340694</v>
      </c>
      <c r="Y61" s="23">
        <v>69.895486312924007</v>
      </c>
      <c r="Z61" s="23">
        <v>52.2247067640361</v>
      </c>
      <c r="AA61" s="23">
        <v>59.630774357836202</v>
      </c>
      <c r="AB61" s="23">
        <v>60.641925002149598</v>
      </c>
      <c r="AC61" s="23">
        <v>63.7800099853525</v>
      </c>
      <c r="AD61" s="23">
        <v>61.206998451181803</v>
      </c>
      <c r="AE61" s="23">
        <v>62.747789108750801</v>
      </c>
      <c r="AF61" s="23">
        <v>54.7081331157192</v>
      </c>
      <c r="AG61" s="23">
        <v>62.389459151428397</v>
      </c>
      <c r="AH61" s="23">
        <v>62.686539958172602</v>
      </c>
      <c r="AI61" s="23">
        <v>53.0648586663172</v>
      </c>
      <c r="AJ61" s="23">
        <v>72.557293202018201</v>
      </c>
      <c r="AK61" s="23">
        <v>58.078211366140302</v>
      </c>
      <c r="AL61" s="23">
        <v>54.056934091489197</v>
      </c>
      <c r="AM61" s="23">
        <v>63.962778264136197</v>
      </c>
      <c r="AN61" s="23">
        <v>57.311296066295697</v>
      </c>
      <c r="AO61" s="23">
        <v>58.537568604042498</v>
      </c>
      <c r="AP61" s="23">
        <v>53.2007037637986</v>
      </c>
      <c r="AQ61" s="23">
        <v>54.850279392836399</v>
      </c>
      <c r="AR61" s="23">
        <v>57.116750918205298</v>
      </c>
      <c r="AS61" s="23">
        <v>56.6778512415409</v>
      </c>
      <c r="AT61" s="23">
        <v>62.728614911606002</v>
      </c>
    </row>
    <row r="62" spans="1:46" x14ac:dyDescent="0.25">
      <c r="A62" s="22" t="s">
        <v>3</v>
      </c>
      <c r="B62" s="25">
        <v>2</v>
      </c>
      <c r="C62" s="23">
        <v>55.888645865744998</v>
      </c>
      <c r="D62" s="23" t="s">
        <v>129</v>
      </c>
      <c r="E62" s="23">
        <v>44.014890180161501</v>
      </c>
      <c r="F62" s="23">
        <v>54.570867243139801</v>
      </c>
      <c r="G62" s="23">
        <v>54.189654401555501</v>
      </c>
      <c r="H62" s="23">
        <v>59.367183521722197</v>
      </c>
      <c r="I62" s="23">
        <v>48.141695235430603</v>
      </c>
      <c r="J62" s="23">
        <v>45.081663483475502</v>
      </c>
      <c r="K62" s="23">
        <v>58.078985910695103</v>
      </c>
      <c r="L62" s="23">
        <v>52.623725861102301</v>
      </c>
      <c r="M62" s="23">
        <v>47.964943453170498</v>
      </c>
      <c r="N62" s="23">
        <v>46.197167873544402</v>
      </c>
      <c r="O62" s="23">
        <v>54.559786760788199</v>
      </c>
      <c r="P62" s="23">
        <v>53.6393584611668</v>
      </c>
      <c r="Q62" s="23">
        <v>55.210348575212798</v>
      </c>
      <c r="R62" s="23">
        <v>57.928275709962598</v>
      </c>
      <c r="S62" s="23">
        <v>46.441929499878</v>
      </c>
      <c r="T62" s="23">
        <v>49.472714643941899</v>
      </c>
      <c r="U62" s="23">
        <v>61.571919207905403</v>
      </c>
      <c r="V62" s="23">
        <v>44.920912115501103</v>
      </c>
      <c r="W62" s="23">
        <v>61.376781945645703</v>
      </c>
      <c r="X62" s="23">
        <v>54.866945174058102</v>
      </c>
      <c r="Y62" s="23">
        <v>50.575138800400602</v>
      </c>
      <c r="Z62" s="23">
        <v>31.9959060181476</v>
      </c>
      <c r="AA62" s="23">
        <v>62.209707702795598</v>
      </c>
      <c r="AB62" s="23">
        <v>53.586931763857599</v>
      </c>
      <c r="AC62" s="23">
        <v>44.316358435880502</v>
      </c>
      <c r="AD62" s="23">
        <v>56.906665346448598</v>
      </c>
      <c r="AE62" s="23">
        <v>59.518915310620699</v>
      </c>
      <c r="AF62" s="23">
        <v>60.182204876161002</v>
      </c>
      <c r="AG62" s="23">
        <v>56.487231035503903</v>
      </c>
      <c r="AH62" s="23">
        <v>45.677366738718902</v>
      </c>
      <c r="AI62" s="23">
        <v>57.8797351682148</v>
      </c>
      <c r="AJ62" s="23">
        <v>34.453583523770803</v>
      </c>
      <c r="AK62" s="23">
        <v>30.282309884943501</v>
      </c>
      <c r="AL62" s="23">
        <v>52.156490923237399</v>
      </c>
      <c r="AM62" s="23">
        <v>78.329184437680198</v>
      </c>
      <c r="AN62" s="23">
        <v>57.911610275517198</v>
      </c>
      <c r="AO62" s="23">
        <v>72.113605740475094</v>
      </c>
      <c r="AP62" s="23">
        <v>70.908543145127496</v>
      </c>
      <c r="AQ62" s="23">
        <v>46.048369872869799</v>
      </c>
      <c r="AR62" s="23">
        <v>44.431665936143602</v>
      </c>
      <c r="AS62" s="23">
        <v>34.8928013689995</v>
      </c>
      <c r="AT62" s="23">
        <v>50.253988247199999</v>
      </c>
    </row>
    <row r="63" spans="1:46" x14ac:dyDescent="0.25">
      <c r="A63" s="22" t="s">
        <v>3</v>
      </c>
      <c r="B63" s="25">
        <v>3</v>
      </c>
      <c r="C63" s="23">
        <v>58.080525439036499</v>
      </c>
      <c r="D63" s="23" t="s">
        <v>129</v>
      </c>
      <c r="E63" s="23">
        <v>44.798830932130798</v>
      </c>
      <c r="F63" s="23">
        <v>55.755502370894497</v>
      </c>
      <c r="G63" s="23">
        <v>56.974505315782302</v>
      </c>
      <c r="H63" s="23">
        <v>56.498583237044599</v>
      </c>
      <c r="I63" s="23">
        <v>49.011474519189697</v>
      </c>
      <c r="J63" s="23">
        <v>49.851528589518701</v>
      </c>
      <c r="K63" s="23">
        <v>62.072986314758502</v>
      </c>
      <c r="L63" s="23">
        <v>53.803087744618303</v>
      </c>
      <c r="M63" s="23">
        <v>48.467128415055598</v>
      </c>
      <c r="N63" s="23">
        <v>46.026302410865199</v>
      </c>
      <c r="O63" s="23">
        <v>58.880103291423801</v>
      </c>
      <c r="P63" s="23">
        <v>53.554299044506301</v>
      </c>
      <c r="Q63" s="23">
        <v>56.229218840987301</v>
      </c>
      <c r="R63" s="23">
        <v>58.477483111503702</v>
      </c>
      <c r="S63" s="23">
        <v>48.667021052266897</v>
      </c>
      <c r="T63" s="23">
        <v>47.837115975085702</v>
      </c>
      <c r="U63" s="23">
        <v>63.2912037636261</v>
      </c>
      <c r="V63" s="23">
        <v>46.806048650254603</v>
      </c>
      <c r="W63" s="23">
        <v>62.872755673176499</v>
      </c>
      <c r="X63" s="23">
        <v>56.368979232774002</v>
      </c>
      <c r="Y63" s="23">
        <v>51.341418576192503</v>
      </c>
      <c r="Z63" s="23">
        <v>31.594491706934399</v>
      </c>
      <c r="AA63" s="23">
        <v>58.611402499201397</v>
      </c>
      <c r="AB63" s="23">
        <v>47.899861609537403</v>
      </c>
      <c r="AC63" s="23">
        <v>42.866692052539499</v>
      </c>
      <c r="AD63" s="23">
        <v>54.722147543374398</v>
      </c>
      <c r="AE63" s="23">
        <v>60.2867028447859</v>
      </c>
      <c r="AF63" s="23">
        <v>58.504846965013897</v>
      </c>
      <c r="AG63" s="23">
        <v>56.194957711149797</v>
      </c>
      <c r="AH63" s="23">
        <v>44.749666050214103</v>
      </c>
      <c r="AI63" s="23">
        <v>55.638580551494499</v>
      </c>
      <c r="AJ63" s="23">
        <v>35.5857846485317</v>
      </c>
      <c r="AK63" s="23">
        <v>29.534362078864</v>
      </c>
      <c r="AL63" s="23">
        <v>50.584719253411301</v>
      </c>
      <c r="AM63" s="23">
        <v>74.5665333755029</v>
      </c>
      <c r="AN63" s="23">
        <v>52.744656706194199</v>
      </c>
      <c r="AO63" s="23">
        <v>69.077496846660594</v>
      </c>
      <c r="AP63" s="23">
        <v>67.329373908044104</v>
      </c>
      <c r="AQ63" s="23">
        <v>43.053186169285198</v>
      </c>
      <c r="AR63" s="23">
        <v>42.651941785100199</v>
      </c>
      <c r="AS63" s="23">
        <v>33.811739301310702</v>
      </c>
      <c r="AT63" s="23">
        <v>49.079813364811798</v>
      </c>
    </row>
    <row r="64" spans="1:46" x14ac:dyDescent="0.25">
      <c r="A64" s="22" t="s">
        <v>3</v>
      </c>
      <c r="B64" s="25">
        <v>4</v>
      </c>
      <c r="C64" s="23">
        <v>59.8357855070971</v>
      </c>
      <c r="D64" s="23" t="s">
        <v>129</v>
      </c>
      <c r="E64" s="23">
        <v>46.399699704847698</v>
      </c>
      <c r="F64" s="23">
        <v>58.249297459650101</v>
      </c>
      <c r="G64" s="23">
        <v>61.570180864732301</v>
      </c>
      <c r="H64" s="23">
        <v>60.843482117344699</v>
      </c>
      <c r="I64" s="23">
        <v>50.649057373737499</v>
      </c>
      <c r="J64" s="23">
        <v>47.906307321432102</v>
      </c>
      <c r="K64" s="23">
        <v>65.358209317814598</v>
      </c>
      <c r="L64" s="23">
        <v>57.394596422803602</v>
      </c>
      <c r="M64" s="23">
        <v>50.794249719554998</v>
      </c>
      <c r="N64" s="23">
        <v>50.065981612520098</v>
      </c>
      <c r="O64" s="23">
        <v>62.5478206363655</v>
      </c>
      <c r="P64" s="23">
        <v>58.6959001024073</v>
      </c>
      <c r="Q64" s="23">
        <v>59.412636634224903</v>
      </c>
      <c r="R64" s="23">
        <v>63.941368432650997</v>
      </c>
      <c r="S64" s="23">
        <v>49.127179092491403</v>
      </c>
      <c r="T64" s="23">
        <v>56.309129701249901</v>
      </c>
      <c r="U64" s="23">
        <v>67.081106451247507</v>
      </c>
      <c r="V64" s="23">
        <v>50.793865646838498</v>
      </c>
      <c r="W64" s="23">
        <v>65.659009958018601</v>
      </c>
      <c r="X64" s="23">
        <v>58.222553356332298</v>
      </c>
      <c r="Y64" s="23">
        <v>55.225593778833201</v>
      </c>
      <c r="Z64" s="23">
        <v>32.772206270165299</v>
      </c>
      <c r="AA64" s="23">
        <v>50.203051872341703</v>
      </c>
      <c r="AB64" s="23">
        <v>43.204714791719802</v>
      </c>
      <c r="AC64" s="23">
        <v>38.160559986312897</v>
      </c>
      <c r="AD64" s="23">
        <v>48.788226812939001</v>
      </c>
      <c r="AE64" s="23">
        <v>54.055512985558003</v>
      </c>
      <c r="AF64" s="23">
        <v>52.583851903393899</v>
      </c>
      <c r="AG64" s="23">
        <v>47.696814272227797</v>
      </c>
      <c r="AH64" s="23">
        <v>38.962070010853402</v>
      </c>
      <c r="AI64" s="23">
        <v>46.671947226370001</v>
      </c>
      <c r="AJ64" s="23">
        <v>31.519806746740699</v>
      </c>
      <c r="AK64" s="23">
        <v>30.863273639206099</v>
      </c>
      <c r="AL64" s="23">
        <v>42.661511931499803</v>
      </c>
      <c r="AM64" s="23">
        <v>64.073650176421197</v>
      </c>
      <c r="AN64" s="23">
        <v>43.085121533788403</v>
      </c>
      <c r="AO64" s="23">
        <v>60.571330647578598</v>
      </c>
      <c r="AP64" s="23">
        <v>62.4845478079421</v>
      </c>
      <c r="AQ64" s="23">
        <v>35.172078881698901</v>
      </c>
      <c r="AR64" s="23">
        <v>37.961170082073501</v>
      </c>
      <c r="AS64" s="23">
        <v>29.1579471060397</v>
      </c>
      <c r="AT64" s="23">
        <v>43.411328744066097</v>
      </c>
    </row>
    <row r="65" spans="1:46" x14ac:dyDescent="0.25">
      <c r="A65" s="22" t="s">
        <v>3</v>
      </c>
      <c r="B65" s="25">
        <v>5</v>
      </c>
      <c r="C65" s="23">
        <v>60.524544390172998</v>
      </c>
      <c r="D65" s="23" t="s">
        <v>129</v>
      </c>
      <c r="E65" s="23">
        <v>47.555416979175497</v>
      </c>
      <c r="F65" s="23">
        <v>60.852438619473801</v>
      </c>
      <c r="G65" s="23">
        <v>63.110770674335903</v>
      </c>
      <c r="H65" s="23">
        <v>60.053646019882102</v>
      </c>
      <c r="I65" s="23">
        <v>54.196963592136399</v>
      </c>
      <c r="J65" s="23">
        <v>49.7940422685651</v>
      </c>
      <c r="K65" s="23">
        <v>59.426733270894999</v>
      </c>
      <c r="L65" s="23">
        <v>56.222523408754597</v>
      </c>
      <c r="M65" s="23">
        <v>52.171239350519301</v>
      </c>
      <c r="N65" s="23">
        <v>50.630455112252598</v>
      </c>
      <c r="O65" s="23">
        <v>62.471858337604203</v>
      </c>
      <c r="P65" s="23">
        <v>58.164812654053399</v>
      </c>
      <c r="Q65" s="23">
        <v>59.0195302487341</v>
      </c>
      <c r="R65" s="23">
        <v>63.321674589245603</v>
      </c>
      <c r="S65" s="23">
        <v>49.369674703973402</v>
      </c>
      <c r="T65" s="23">
        <v>55.596241550743997</v>
      </c>
      <c r="U65" s="23">
        <v>64.969778496053905</v>
      </c>
      <c r="V65" s="23">
        <v>51.2280706166705</v>
      </c>
      <c r="W65" s="23">
        <v>67.824545768063402</v>
      </c>
      <c r="X65" s="23">
        <v>60.152222600030598</v>
      </c>
      <c r="Y65" s="23">
        <v>55.099676095849397</v>
      </c>
      <c r="Z65" s="23">
        <v>30.294870409207</v>
      </c>
      <c r="AA65" s="23">
        <v>62.522793070010202</v>
      </c>
      <c r="AB65" s="23">
        <v>54.5453417332212</v>
      </c>
      <c r="AC65" s="23">
        <v>47.358226185461398</v>
      </c>
      <c r="AD65" s="23">
        <v>63.892414456275198</v>
      </c>
      <c r="AE65" s="23">
        <v>62.838114074370203</v>
      </c>
      <c r="AF65" s="23">
        <v>63.363464571053299</v>
      </c>
      <c r="AG65" s="23">
        <v>58.823772473135598</v>
      </c>
      <c r="AH65" s="23">
        <v>49.510432110324601</v>
      </c>
      <c r="AI65" s="23">
        <v>58.632030712335599</v>
      </c>
      <c r="AJ65" s="23">
        <v>36.858894023254301</v>
      </c>
      <c r="AK65" s="23">
        <v>33.136767930042197</v>
      </c>
      <c r="AL65" s="23">
        <v>54.264759782566898</v>
      </c>
      <c r="AM65" s="23">
        <v>75.427975606236501</v>
      </c>
      <c r="AN65" s="23">
        <v>57.8715157946787</v>
      </c>
      <c r="AO65" s="23">
        <v>77.781239427404202</v>
      </c>
      <c r="AP65" s="23">
        <v>71.877186736544402</v>
      </c>
      <c r="AQ65" s="23">
        <v>47.989707814212501</v>
      </c>
      <c r="AR65" s="23">
        <v>47.480545732982499</v>
      </c>
      <c r="AS65" s="23">
        <v>36.370811561583402</v>
      </c>
      <c r="AT65" s="23">
        <v>53.187802924594102</v>
      </c>
    </row>
    <row r="66" spans="1:46" x14ac:dyDescent="0.25">
      <c r="A66" s="22" t="s">
        <v>3</v>
      </c>
      <c r="B66" s="25">
        <v>6</v>
      </c>
      <c r="C66" s="23">
        <v>61.326285244250002</v>
      </c>
      <c r="D66" s="23" t="s">
        <v>129</v>
      </c>
      <c r="E66" s="23">
        <v>50.4258294652833</v>
      </c>
      <c r="F66" s="23">
        <v>63.158021639129601</v>
      </c>
      <c r="G66" s="23">
        <v>65.876411263233095</v>
      </c>
      <c r="H66" s="23">
        <v>61.375977376594797</v>
      </c>
      <c r="I66" s="23">
        <v>54.741260335455003</v>
      </c>
      <c r="J66" s="23">
        <v>50.833938087333799</v>
      </c>
      <c r="K66" s="23">
        <v>61.693777827169697</v>
      </c>
      <c r="L66" s="23">
        <v>58.214609280676598</v>
      </c>
      <c r="M66" s="23">
        <v>51.885712119096702</v>
      </c>
      <c r="N66" s="23">
        <v>54.672595245197002</v>
      </c>
      <c r="O66" s="23">
        <v>62.910607078848599</v>
      </c>
      <c r="P66" s="23">
        <v>59.5676471983139</v>
      </c>
      <c r="Q66" s="23">
        <v>60.428374277527098</v>
      </c>
      <c r="R66" s="23">
        <v>62.166152364906701</v>
      </c>
      <c r="S66" s="23">
        <v>48.910537868046802</v>
      </c>
      <c r="T66" s="23">
        <v>55.091094110531103</v>
      </c>
      <c r="U66" s="23">
        <v>64.270032439483103</v>
      </c>
      <c r="V66" s="23">
        <v>51.298434558279297</v>
      </c>
      <c r="W66" s="23">
        <v>67.712518602620605</v>
      </c>
      <c r="X66" s="23">
        <v>60.379612386124599</v>
      </c>
      <c r="Y66" s="23">
        <v>56.867055953703698</v>
      </c>
      <c r="Z66" s="23">
        <v>30.6976149684115</v>
      </c>
      <c r="AA66" s="23">
        <v>59.116270926396403</v>
      </c>
      <c r="AB66" s="23">
        <v>55.250597077110498</v>
      </c>
      <c r="AC66" s="23">
        <v>47.242833644297697</v>
      </c>
      <c r="AD66" s="23">
        <v>60.007786893899301</v>
      </c>
      <c r="AE66" s="23">
        <v>59.149622902490698</v>
      </c>
      <c r="AF66" s="23">
        <v>61.207355817229796</v>
      </c>
      <c r="AG66" s="23">
        <v>58.305136281956202</v>
      </c>
      <c r="AH66" s="23">
        <v>48.500459335732003</v>
      </c>
      <c r="AI66" s="23">
        <v>56.236171212416799</v>
      </c>
      <c r="AJ66" s="23">
        <v>35.900629148459899</v>
      </c>
      <c r="AK66" s="23">
        <v>32.445778919011502</v>
      </c>
      <c r="AL66" s="23">
        <v>50.516282078928</v>
      </c>
      <c r="AM66" s="23">
        <v>73.174185148929396</v>
      </c>
      <c r="AN66" s="23">
        <v>54.481488181482597</v>
      </c>
      <c r="AO66" s="23">
        <v>72.542633861418295</v>
      </c>
      <c r="AP66" s="23">
        <v>67.937111719752195</v>
      </c>
      <c r="AQ66" s="23">
        <v>43.8036333340388</v>
      </c>
      <c r="AR66" s="23">
        <v>45.200238466042897</v>
      </c>
      <c r="AS66" s="23">
        <v>35.077636870225199</v>
      </c>
      <c r="AT66" s="23">
        <v>51.411539239455102</v>
      </c>
    </row>
    <row r="67" spans="1:46" x14ac:dyDescent="0.25">
      <c r="A67" s="22" t="s">
        <v>3</v>
      </c>
      <c r="B67" s="25">
        <v>7</v>
      </c>
      <c r="C67" s="23">
        <v>58.3683268465251</v>
      </c>
      <c r="D67" s="23" t="s">
        <v>129</v>
      </c>
      <c r="E67" s="23">
        <v>52.5112326076652</v>
      </c>
      <c r="F67" s="23">
        <v>62.7809759930675</v>
      </c>
      <c r="G67" s="23">
        <v>64.381088405391097</v>
      </c>
      <c r="H67" s="23">
        <v>60.414819884256502</v>
      </c>
      <c r="I67" s="23">
        <v>57.393166056478101</v>
      </c>
      <c r="J67" s="23">
        <v>53.368508524695699</v>
      </c>
      <c r="K67" s="23">
        <v>59.637181628296098</v>
      </c>
      <c r="L67" s="23">
        <v>57.6354457526242</v>
      </c>
      <c r="M67" s="23">
        <v>50.864811239648802</v>
      </c>
      <c r="N67" s="23">
        <v>51.780487484788303</v>
      </c>
      <c r="O67" s="23">
        <v>61.096908781141302</v>
      </c>
      <c r="P67" s="23">
        <v>60.990287433816903</v>
      </c>
      <c r="Q67" s="23">
        <v>60.179183750095703</v>
      </c>
      <c r="R67" s="23">
        <v>61.143635764351899</v>
      </c>
      <c r="S67" s="23">
        <v>47.886579288849099</v>
      </c>
      <c r="T67" s="23">
        <v>57.1868819908074</v>
      </c>
      <c r="U67" s="23">
        <v>64.025635393528802</v>
      </c>
      <c r="V67" s="23">
        <v>55.971450006620401</v>
      </c>
      <c r="W67" s="23">
        <v>66.521982464611597</v>
      </c>
      <c r="X67" s="23">
        <v>61.4157346643278</v>
      </c>
      <c r="Y67" s="23">
        <v>55.364663417919303</v>
      </c>
      <c r="Z67" s="23">
        <v>36.192385859836101</v>
      </c>
      <c r="AA67" s="23">
        <v>56.255478519427903</v>
      </c>
      <c r="AB67" s="23">
        <v>50.734338424186703</v>
      </c>
      <c r="AC67" s="23">
        <v>46.049307813264797</v>
      </c>
      <c r="AD67" s="23">
        <v>57.867094295617498</v>
      </c>
      <c r="AE67" s="23">
        <v>57.563683089534102</v>
      </c>
      <c r="AF67" s="23">
        <v>56.188569735857399</v>
      </c>
      <c r="AG67" s="23">
        <v>54.838618682950703</v>
      </c>
      <c r="AH67" s="23">
        <v>44.7254551021894</v>
      </c>
      <c r="AI67" s="23">
        <v>53.004505116544998</v>
      </c>
      <c r="AJ67" s="23">
        <v>34.963535683214502</v>
      </c>
      <c r="AK67" s="23">
        <v>33.008478756044198</v>
      </c>
      <c r="AL67" s="23">
        <v>46.869858768571</v>
      </c>
      <c r="AM67" s="23">
        <v>71.202362191124294</v>
      </c>
      <c r="AN67" s="23">
        <v>49.980692187558297</v>
      </c>
      <c r="AO67" s="23">
        <v>65.6100303575449</v>
      </c>
      <c r="AP67" s="23">
        <v>66.555362895705898</v>
      </c>
      <c r="AQ67" s="23">
        <v>41.5027934301336</v>
      </c>
      <c r="AR67" s="23">
        <v>43.336900997437397</v>
      </c>
      <c r="AS67" s="23">
        <v>32.847738579780902</v>
      </c>
      <c r="AT67" s="23">
        <v>48.358187001588597</v>
      </c>
    </row>
    <row r="68" spans="1:46" x14ac:dyDescent="0.25">
      <c r="A68" s="22" t="s">
        <v>3</v>
      </c>
      <c r="B68" s="25">
        <v>8</v>
      </c>
      <c r="C68" s="23">
        <v>60.675760262148302</v>
      </c>
      <c r="D68" s="23" t="s">
        <v>129</v>
      </c>
      <c r="E68" s="23">
        <v>54.807649979746799</v>
      </c>
      <c r="F68" s="23">
        <v>62.456356089771603</v>
      </c>
      <c r="G68" s="23">
        <v>64.716268762011396</v>
      </c>
      <c r="H68" s="23">
        <v>62.690857254337097</v>
      </c>
      <c r="I68" s="23">
        <v>58.589715343313998</v>
      </c>
      <c r="J68" s="23">
        <v>54.2867430621342</v>
      </c>
      <c r="K68" s="23">
        <v>66.120501092716097</v>
      </c>
      <c r="L68" s="23">
        <v>56.7747982016121</v>
      </c>
      <c r="M68" s="23">
        <v>51.740277995329699</v>
      </c>
      <c r="N68" s="23">
        <v>56.139488824703598</v>
      </c>
      <c r="O68" s="23">
        <v>63.771077754345797</v>
      </c>
      <c r="P68" s="23">
        <v>63.677419890698097</v>
      </c>
      <c r="Q68" s="23">
        <v>62.205627616837702</v>
      </c>
      <c r="R68" s="23">
        <v>63.798815711488302</v>
      </c>
      <c r="S68" s="23">
        <v>51.488643991164501</v>
      </c>
      <c r="T68" s="23">
        <v>57.7068202251656</v>
      </c>
      <c r="U68" s="23">
        <v>65.586790787349997</v>
      </c>
      <c r="V68" s="23">
        <v>56.774851178036599</v>
      </c>
      <c r="W68" s="23">
        <v>69.203633557516795</v>
      </c>
      <c r="X68" s="23">
        <v>64.563128743313001</v>
      </c>
      <c r="Y68" s="23">
        <v>56.389495118938797</v>
      </c>
      <c r="Z68" s="23">
        <v>36.236729253351001</v>
      </c>
      <c r="AA68" s="23">
        <v>55.597341963798598</v>
      </c>
      <c r="AB68" s="23">
        <v>51.211301469281999</v>
      </c>
      <c r="AC68" s="23">
        <v>42.621166891258603</v>
      </c>
      <c r="AD68" s="23">
        <v>59.412697206602097</v>
      </c>
      <c r="AE68" s="23">
        <v>56.827658643676102</v>
      </c>
      <c r="AF68" s="23">
        <v>60.392159223048701</v>
      </c>
      <c r="AG68" s="23">
        <v>54.206481803648401</v>
      </c>
      <c r="AH68" s="23">
        <v>43.178792630409703</v>
      </c>
      <c r="AI68" s="23">
        <v>49.252917842469003</v>
      </c>
      <c r="AJ68" s="23">
        <v>34.014790560273603</v>
      </c>
      <c r="AK68" s="23">
        <v>31.958990595496601</v>
      </c>
      <c r="AL68" s="23">
        <v>46.4579237567836</v>
      </c>
      <c r="AM68" s="23">
        <v>68.269459543495898</v>
      </c>
      <c r="AN68" s="23">
        <v>51.412315763200901</v>
      </c>
      <c r="AO68" s="23">
        <v>69.836352005192495</v>
      </c>
      <c r="AP68" s="23">
        <v>65.838814940316993</v>
      </c>
      <c r="AQ68" s="23">
        <v>41.739541900889897</v>
      </c>
      <c r="AR68" s="23">
        <v>43.7021040955687</v>
      </c>
      <c r="AS68" s="23">
        <v>33.2276238906787</v>
      </c>
      <c r="AT68" s="23">
        <v>49.398241196375402</v>
      </c>
    </row>
    <row r="69" spans="1:46" x14ac:dyDescent="0.25">
      <c r="A69" s="22" t="s">
        <v>3</v>
      </c>
      <c r="B69" s="25">
        <v>9</v>
      </c>
      <c r="C69" s="23">
        <v>61.509752708697498</v>
      </c>
      <c r="D69" s="23" t="s">
        <v>129</v>
      </c>
      <c r="E69" s="23">
        <v>56.471701007851003</v>
      </c>
      <c r="F69" s="23">
        <v>67.023995580930105</v>
      </c>
      <c r="G69" s="23">
        <v>67.505984067790294</v>
      </c>
      <c r="H69" s="23">
        <v>64.150601602166503</v>
      </c>
      <c r="I69" s="23">
        <v>59.408209179924398</v>
      </c>
      <c r="J69" s="23">
        <v>56.501069839146702</v>
      </c>
      <c r="K69" s="23">
        <v>62.108905311384703</v>
      </c>
      <c r="L69" s="23">
        <v>60.688875203725601</v>
      </c>
      <c r="M69" s="23">
        <v>55.379021723953002</v>
      </c>
      <c r="N69" s="23">
        <v>57.313358836256597</v>
      </c>
      <c r="O69" s="23">
        <v>68.547587798052405</v>
      </c>
      <c r="P69" s="23">
        <v>63.544433878681701</v>
      </c>
      <c r="Q69" s="23">
        <v>65.756115167402299</v>
      </c>
      <c r="R69" s="23">
        <v>64.924046401830907</v>
      </c>
      <c r="S69" s="23">
        <v>54.900067550491102</v>
      </c>
      <c r="T69" s="23">
        <v>59.010187200667801</v>
      </c>
      <c r="U69" s="23">
        <v>67.741359742854399</v>
      </c>
      <c r="V69" s="23">
        <v>61.089786161007403</v>
      </c>
      <c r="W69" s="23">
        <v>71.389168578311995</v>
      </c>
      <c r="X69" s="23">
        <v>68.077756266931701</v>
      </c>
      <c r="Y69" s="23">
        <v>58.645471941168502</v>
      </c>
      <c r="Z69" s="23">
        <v>34.841514413510303</v>
      </c>
      <c r="AA69" s="23">
        <v>58.617474047963299</v>
      </c>
      <c r="AB69" s="23">
        <v>51.2764342845051</v>
      </c>
      <c r="AC69" s="23">
        <v>45.511695473328103</v>
      </c>
      <c r="AD69" s="23">
        <v>60.194685615506202</v>
      </c>
      <c r="AE69" s="23">
        <v>60.900891340785201</v>
      </c>
      <c r="AF69" s="23">
        <v>59.727582390516901</v>
      </c>
      <c r="AG69" s="23">
        <v>55.0793971880478</v>
      </c>
      <c r="AH69" s="23">
        <v>49.129225594865602</v>
      </c>
      <c r="AI69" s="23">
        <v>52.419481969192098</v>
      </c>
      <c r="AJ69" s="23">
        <v>35.723032931975297</v>
      </c>
      <c r="AK69" s="23">
        <v>32.894794598786198</v>
      </c>
      <c r="AL69" s="23">
        <v>48.088608946671698</v>
      </c>
      <c r="AM69" s="23">
        <v>72.857791976912793</v>
      </c>
      <c r="AN69" s="23">
        <v>49.924696402738597</v>
      </c>
      <c r="AO69" s="23">
        <v>69.924343654187098</v>
      </c>
      <c r="AP69" s="23">
        <v>67.6323298626927</v>
      </c>
      <c r="AQ69" s="23">
        <v>42.426149826526</v>
      </c>
      <c r="AR69" s="23">
        <v>44.872855080296198</v>
      </c>
      <c r="AS69" s="23">
        <v>34.608755512130799</v>
      </c>
      <c r="AT69" s="23">
        <v>50.122683746112401</v>
      </c>
    </row>
    <row r="70" spans="1:46" x14ac:dyDescent="0.25">
      <c r="A70" s="22" t="s">
        <v>3</v>
      </c>
      <c r="B70" s="25">
        <v>10</v>
      </c>
      <c r="C70" s="23">
        <v>62.002112632398102</v>
      </c>
      <c r="D70" s="23" t="s">
        <v>129</v>
      </c>
      <c r="E70" s="23">
        <v>56.472803148029399</v>
      </c>
      <c r="F70" s="23">
        <v>68.111748967541004</v>
      </c>
      <c r="G70" s="23">
        <v>70.000554964019898</v>
      </c>
      <c r="H70" s="23">
        <v>64.049230848376794</v>
      </c>
      <c r="I70" s="23">
        <v>60.6249810131808</v>
      </c>
      <c r="J70" s="23">
        <v>61.010388766336703</v>
      </c>
      <c r="K70" s="23">
        <v>65.218591538099602</v>
      </c>
      <c r="L70" s="23">
        <v>62.079975396153301</v>
      </c>
      <c r="M70" s="23">
        <v>57.760885906283598</v>
      </c>
      <c r="N70" s="23">
        <v>58.0814583983571</v>
      </c>
      <c r="O70" s="23">
        <v>71.104806654599599</v>
      </c>
      <c r="P70" s="23">
        <v>65.069653492302095</v>
      </c>
      <c r="Q70" s="23">
        <v>64.361123478831402</v>
      </c>
      <c r="R70" s="23">
        <v>67.503821086300505</v>
      </c>
      <c r="S70" s="23">
        <v>55.187808801786701</v>
      </c>
      <c r="T70" s="23">
        <v>61.999596519612503</v>
      </c>
      <c r="U70" s="23">
        <v>69.113283786436099</v>
      </c>
      <c r="V70" s="23">
        <v>58.114895051789603</v>
      </c>
      <c r="W70" s="23">
        <v>71.245097147828602</v>
      </c>
      <c r="X70" s="23">
        <v>68.994086873585701</v>
      </c>
      <c r="Y70" s="23">
        <v>59.824395799811803</v>
      </c>
      <c r="Z70" s="23">
        <v>40.193792722625901</v>
      </c>
      <c r="AA70" s="23">
        <v>53.072084629209598</v>
      </c>
      <c r="AB70" s="23">
        <v>48.1794720398142</v>
      </c>
      <c r="AC70" s="23">
        <v>39.880803815149598</v>
      </c>
      <c r="AD70" s="23">
        <v>54.673939247692701</v>
      </c>
      <c r="AE70" s="23">
        <v>52.845025379336199</v>
      </c>
      <c r="AF70" s="23">
        <v>54.111017698430899</v>
      </c>
      <c r="AG70" s="23">
        <v>50.465235553830901</v>
      </c>
      <c r="AH70" s="23">
        <v>42.663318861718999</v>
      </c>
      <c r="AI70" s="23">
        <v>48.423389976038102</v>
      </c>
      <c r="AJ70" s="23">
        <v>31.979404676778501</v>
      </c>
      <c r="AK70" s="23">
        <v>32.072571151683398</v>
      </c>
      <c r="AL70" s="23">
        <v>44.117051323085199</v>
      </c>
      <c r="AM70" s="23">
        <v>67.646542671587795</v>
      </c>
      <c r="AN70" s="23">
        <v>45.819229998452201</v>
      </c>
      <c r="AO70" s="23">
        <v>61.6237647467619</v>
      </c>
      <c r="AP70" s="23">
        <v>63.5634666436004</v>
      </c>
      <c r="AQ70" s="23">
        <v>38.915144067169102</v>
      </c>
      <c r="AR70" s="23">
        <v>40.994792186222298</v>
      </c>
      <c r="AS70" s="23">
        <v>30.154340205078299</v>
      </c>
      <c r="AT70" s="23">
        <v>46.369296463239401</v>
      </c>
    </row>
    <row r="71" spans="1:46" x14ac:dyDescent="0.25">
      <c r="A71" s="22" t="s">
        <v>3</v>
      </c>
      <c r="B71" s="25">
        <v>11</v>
      </c>
      <c r="C71" s="23">
        <v>63.787801682162097</v>
      </c>
      <c r="D71" s="23" t="s">
        <v>129</v>
      </c>
      <c r="E71" s="23">
        <v>56.645728766667297</v>
      </c>
      <c r="F71" s="23">
        <v>71.452251874192598</v>
      </c>
      <c r="G71" s="23">
        <v>72.215841183668601</v>
      </c>
      <c r="H71" s="23">
        <v>66.387288343117902</v>
      </c>
      <c r="I71" s="23">
        <v>63.089063808261102</v>
      </c>
      <c r="J71" s="23">
        <v>59.183154519036101</v>
      </c>
      <c r="K71" s="23">
        <v>66.560643854077696</v>
      </c>
      <c r="L71" s="23">
        <v>63.236305571510997</v>
      </c>
      <c r="M71" s="23">
        <v>59.484825088987797</v>
      </c>
      <c r="N71" s="23">
        <v>60.592325019629598</v>
      </c>
      <c r="O71" s="23">
        <v>68.788179813840998</v>
      </c>
      <c r="P71" s="23">
        <v>63.720776378567997</v>
      </c>
      <c r="Q71" s="23">
        <v>64.157408176433506</v>
      </c>
      <c r="R71" s="23">
        <v>69.293706884770501</v>
      </c>
      <c r="S71" s="23">
        <v>56.3558052311189</v>
      </c>
      <c r="T71" s="23">
        <v>61.058330781122798</v>
      </c>
      <c r="U71" s="23">
        <v>69.722814248441395</v>
      </c>
      <c r="V71" s="23">
        <v>59.949455051886098</v>
      </c>
      <c r="W71" s="23">
        <v>71.749863655934504</v>
      </c>
      <c r="X71" s="23">
        <v>72.746911474274995</v>
      </c>
      <c r="Y71" s="23">
        <v>60.902730496383398</v>
      </c>
      <c r="Z71" s="23">
        <v>38.934858191895799</v>
      </c>
      <c r="AA71" s="23">
        <v>53.742176243889297</v>
      </c>
      <c r="AB71" s="23">
        <v>47.816757668690698</v>
      </c>
      <c r="AC71" s="23">
        <v>39.9766622877804</v>
      </c>
      <c r="AD71" s="23">
        <v>51.731366806624102</v>
      </c>
      <c r="AE71" s="23">
        <v>53.764761867905897</v>
      </c>
      <c r="AF71" s="23">
        <v>56.290324749147999</v>
      </c>
      <c r="AG71" s="23">
        <v>48.600612415681503</v>
      </c>
      <c r="AH71" s="23">
        <v>38.611889498407699</v>
      </c>
      <c r="AI71" s="23">
        <v>48.355047575782002</v>
      </c>
      <c r="AJ71" s="23">
        <v>33.593179736329802</v>
      </c>
      <c r="AK71" s="23">
        <v>34.200522374567797</v>
      </c>
      <c r="AL71" s="23">
        <v>44.155322325262702</v>
      </c>
      <c r="AM71" s="23">
        <v>65.505806019875905</v>
      </c>
      <c r="AN71" s="23">
        <v>45.286128473796097</v>
      </c>
      <c r="AO71" s="23">
        <v>59.202305502448198</v>
      </c>
      <c r="AP71" s="23">
        <v>62.995438334144303</v>
      </c>
      <c r="AQ71" s="23">
        <v>37.828907129027201</v>
      </c>
      <c r="AR71" s="23">
        <v>40.690808824841099</v>
      </c>
      <c r="AS71" s="23">
        <v>31.6736994803363</v>
      </c>
      <c r="AT71" s="23">
        <v>44.934832730836497</v>
      </c>
    </row>
    <row r="72" spans="1:46" x14ac:dyDescent="0.25">
      <c r="A72" s="22" t="s">
        <v>3</v>
      </c>
      <c r="B72" s="25">
        <v>12</v>
      </c>
      <c r="C72" s="23">
        <v>67.272839314584004</v>
      </c>
      <c r="D72" s="23" t="s">
        <v>129</v>
      </c>
      <c r="E72" s="23">
        <v>59.286500391801297</v>
      </c>
      <c r="F72" s="23">
        <v>72.592267965941502</v>
      </c>
      <c r="G72" s="23">
        <v>71.879647806612994</v>
      </c>
      <c r="H72" s="23">
        <v>67.4777937655643</v>
      </c>
      <c r="I72" s="23">
        <v>66.472038878004994</v>
      </c>
      <c r="J72" s="23">
        <v>61.705425792840202</v>
      </c>
      <c r="K72" s="23">
        <v>74.949571493897906</v>
      </c>
      <c r="L72" s="23">
        <v>65.499752783671497</v>
      </c>
      <c r="M72" s="23">
        <v>60.3979130271127</v>
      </c>
      <c r="N72" s="23">
        <v>62.868205452102202</v>
      </c>
      <c r="O72" s="23">
        <v>72.298303321749998</v>
      </c>
      <c r="P72" s="23">
        <v>69.461663930067999</v>
      </c>
      <c r="Q72" s="23">
        <v>68.0128357589807</v>
      </c>
      <c r="R72" s="23">
        <v>70.986857660619293</v>
      </c>
      <c r="S72" s="23">
        <v>58.0643550326838</v>
      </c>
      <c r="T72" s="23">
        <v>63.418250367353203</v>
      </c>
      <c r="U72" s="23">
        <v>72.709890434785706</v>
      </c>
      <c r="V72" s="23">
        <v>61.791928078818103</v>
      </c>
      <c r="W72" s="23">
        <v>76.755299428494197</v>
      </c>
      <c r="X72" s="23">
        <v>76.172981913471304</v>
      </c>
      <c r="Y72" s="23">
        <v>63.346366717970398</v>
      </c>
      <c r="Z72" s="23">
        <v>41.143769968981204</v>
      </c>
      <c r="AA72" s="23">
        <v>54.556944548279901</v>
      </c>
      <c r="AB72" s="23">
        <v>43.139254964106001</v>
      </c>
      <c r="AC72" s="23">
        <v>39.059607673395902</v>
      </c>
      <c r="AD72" s="23">
        <v>55.170173536026802</v>
      </c>
      <c r="AE72" s="23">
        <v>54.001848860370998</v>
      </c>
      <c r="AF72" s="23">
        <v>56.283444658920303</v>
      </c>
      <c r="AG72" s="23">
        <v>49.361917704174203</v>
      </c>
      <c r="AH72" s="23">
        <v>38.980077885317698</v>
      </c>
      <c r="AI72" s="23">
        <v>47.959859605620402</v>
      </c>
      <c r="AJ72" s="23">
        <v>33.391400752631498</v>
      </c>
      <c r="AK72" s="23">
        <v>32.506561528643402</v>
      </c>
      <c r="AL72" s="23">
        <v>45.293087168646203</v>
      </c>
      <c r="AM72" s="23">
        <v>66.705074983434699</v>
      </c>
      <c r="AN72" s="23">
        <v>46.924034122945201</v>
      </c>
      <c r="AO72" s="23">
        <v>62.847668241652102</v>
      </c>
      <c r="AP72" s="23">
        <v>62.977315862697097</v>
      </c>
      <c r="AQ72" s="23">
        <v>38.323507303332399</v>
      </c>
      <c r="AR72" s="23">
        <v>40.020879546000501</v>
      </c>
      <c r="AS72" s="23">
        <v>33.316598666837699</v>
      </c>
      <c r="AT72" s="23">
        <v>45.798232862541603</v>
      </c>
    </row>
    <row r="73" spans="1:46" x14ac:dyDescent="0.25">
      <c r="A73" s="22" t="s">
        <v>3</v>
      </c>
      <c r="B73" s="25">
        <v>13</v>
      </c>
      <c r="C73" s="23">
        <v>70.284625022833296</v>
      </c>
      <c r="D73" s="23" t="s">
        <v>129</v>
      </c>
      <c r="E73" s="23">
        <v>62.5687582927563</v>
      </c>
      <c r="F73" s="23">
        <v>74.428471385159696</v>
      </c>
      <c r="G73" s="23">
        <v>77.6162983467879</v>
      </c>
      <c r="H73" s="23">
        <v>69.444035290377101</v>
      </c>
      <c r="I73" s="23">
        <v>68.382079482575804</v>
      </c>
      <c r="J73" s="23">
        <v>64.155594569960599</v>
      </c>
      <c r="K73" s="23">
        <v>72.438578007137195</v>
      </c>
      <c r="L73" s="23">
        <v>71.254749793035302</v>
      </c>
      <c r="M73" s="23">
        <v>60.960212436741301</v>
      </c>
      <c r="N73" s="23">
        <v>66.164871668469502</v>
      </c>
      <c r="O73" s="23">
        <v>75.882820895292397</v>
      </c>
      <c r="P73" s="23">
        <v>72.597332521724496</v>
      </c>
      <c r="Q73" s="23">
        <v>71.533357891926698</v>
      </c>
      <c r="R73" s="23">
        <v>72.3906665625681</v>
      </c>
      <c r="S73" s="23">
        <v>62.2404771990293</v>
      </c>
      <c r="T73" s="23">
        <v>66.385681894529597</v>
      </c>
      <c r="U73" s="23">
        <v>75.741893720410303</v>
      </c>
      <c r="V73" s="23">
        <v>61.730617306547799</v>
      </c>
      <c r="W73" s="23">
        <v>76.899639964008401</v>
      </c>
      <c r="X73" s="23">
        <v>79.013096388202797</v>
      </c>
      <c r="Y73" s="23">
        <v>65.570420808713294</v>
      </c>
      <c r="Z73" s="23">
        <v>46.9278372308952</v>
      </c>
      <c r="AA73" s="23">
        <v>55.338122414392402</v>
      </c>
      <c r="AB73" s="23">
        <v>47.988553412080499</v>
      </c>
      <c r="AC73" s="23">
        <v>42.242539270224</v>
      </c>
      <c r="AD73" s="23">
        <v>57.047053724438797</v>
      </c>
      <c r="AE73" s="23">
        <v>53.063097146483699</v>
      </c>
      <c r="AF73" s="23">
        <v>57.883696344686399</v>
      </c>
      <c r="AG73" s="23">
        <v>49.272077833659097</v>
      </c>
      <c r="AH73" s="23">
        <v>41.079026795229197</v>
      </c>
      <c r="AI73" s="23">
        <v>48.253314914466102</v>
      </c>
      <c r="AJ73" s="23">
        <v>35.418250990908298</v>
      </c>
      <c r="AK73" s="23">
        <v>33.988875507599801</v>
      </c>
      <c r="AL73" s="23">
        <v>47.902222476443796</v>
      </c>
      <c r="AM73" s="23">
        <v>69.506000831421602</v>
      </c>
      <c r="AN73" s="23">
        <v>49.0833484158331</v>
      </c>
      <c r="AO73" s="23">
        <v>63.603156680122297</v>
      </c>
      <c r="AP73" s="23">
        <v>64.657438930407196</v>
      </c>
      <c r="AQ73" s="23">
        <v>40.915559535563297</v>
      </c>
      <c r="AR73" s="23">
        <v>42.7851410586089</v>
      </c>
      <c r="AS73" s="23">
        <v>33.7487509385195</v>
      </c>
      <c r="AT73" s="23">
        <v>46.657448632217601</v>
      </c>
    </row>
    <row r="74" spans="1:46" x14ac:dyDescent="0.25">
      <c r="A74" s="22" t="s">
        <v>3</v>
      </c>
      <c r="B74" s="25">
        <v>14</v>
      </c>
      <c r="C74" s="23">
        <v>72.028780955784498</v>
      </c>
      <c r="D74" s="23" t="s">
        <v>129</v>
      </c>
      <c r="E74" s="23">
        <v>64.048284642308303</v>
      </c>
      <c r="F74" s="23">
        <v>76.402997217822204</v>
      </c>
      <c r="G74" s="23">
        <v>79.407600626357805</v>
      </c>
      <c r="H74" s="23">
        <v>70.212842692505106</v>
      </c>
      <c r="I74" s="23">
        <v>69.180691417408298</v>
      </c>
      <c r="J74" s="23">
        <v>68.136961603348198</v>
      </c>
      <c r="K74" s="23">
        <v>70.971786573591203</v>
      </c>
      <c r="L74" s="23">
        <v>71.458746762321198</v>
      </c>
      <c r="M74" s="23">
        <v>62.223853173096302</v>
      </c>
      <c r="N74" s="23">
        <v>65.727833784378106</v>
      </c>
      <c r="O74" s="23">
        <v>76.825841189495094</v>
      </c>
      <c r="P74" s="23">
        <v>72.462136178632505</v>
      </c>
      <c r="Q74" s="23">
        <v>70.5818300724887</v>
      </c>
      <c r="R74" s="23">
        <v>73.331523743739197</v>
      </c>
      <c r="S74" s="23">
        <v>64.687362452685903</v>
      </c>
      <c r="T74" s="23">
        <v>67.152363480669806</v>
      </c>
      <c r="U74" s="23">
        <v>77.354263237491296</v>
      </c>
      <c r="V74" s="23">
        <v>63.065687465330498</v>
      </c>
      <c r="W74" s="23">
        <v>77.702467746299206</v>
      </c>
      <c r="X74" s="23">
        <v>79.385714435771106</v>
      </c>
      <c r="Y74" s="23">
        <v>65.4001141568599</v>
      </c>
      <c r="Z74" s="23">
        <v>49.463326140230798</v>
      </c>
      <c r="AA74" s="23">
        <v>55.562111679448101</v>
      </c>
      <c r="AB74" s="23">
        <v>48.761677744190003</v>
      </c>
      <c r="AC74" s="23">
        <v>42.7241627351194</v>
      </c>
      <c r="AD74" s="23">
        <v>56.831263517428603</v>
      </c>
      <c r="AE74" s="23">
        <v>53.236044514040202</v>
      </c>
      <c r="AF74" s="23">
        <v>55.627510388827702</v>
      </c>
      <c r="AG74" s="23">
        <v>49.276819383127702</v>
      </c>
      <c r="AH74" s="23">
        <v>41.160045757254899</v>
      </c>
      <c r="AI74" s="23">
        <v>49.574511689671802</v>
      </c>
      <c r="AJ74" s="23">
        <v>35.350199065609203</v>
      </c>
      <c r="AK74" s="23">
        <v>35.055869501013603</v>
      </c>
      <c r="AL74" s="23">
        <v>46.444330794296597</v>
      </c>
      <c r="AM74" s="23">
        <v>65.836959299426994</v>
      </c>
      <c r="AN74" s="23">
        <v>48.051315957361098</v>
      </c>
      <c r="AO74" s="23">
        <v>62.041293045024901</v>
      </c>
      <c r="AP74" s="23">
        <v>64.272790631659305</v>
      </c>
      <c r="AQ74" s="23">
        <v>39.903195689160697</v>
      </c>
      <c r="AR74" s="23">
        <v>41.236868025247603</v>
      </c>
      <c r="AS74" s="23">
        <v>34.293623058926997</v>
      </c>
      <c r="AT74" s="23">
        <v>45.452750793317499</v>
      </c>
    </row>
    <row r="75" spans="1:46" x14ac:dyDescent="0.25">
      <c r="A75" s="22" t="s">
        <v>3</v>
      </c>
      <c r="B75" s="25">
        <v>15</v>
      </c>
      <c r="C75" s="23">
        <v>76.2944436051623</v>
      </c>
      <c r="D75" s="23" t="s">
        <v>129</v>
      </c>
      <c r="E75" s="23">
        <v>66.518651287376699</v>
      </c>
      <c r="F75" s="23">
        <v>83.019302293778097</v>
      </c>
      <c r="G75" s="23">
        <v>84.922729898856701</v>
      </c>
      <c r="H75" s="23">
        <v>75.2768879139132</v>
      </c>
      <c r="I75" s="23">
        <v>74.944890352306402</v>
      </c>
      <c r="J75" s="23">
        <v>73.345762180527103</v>
      </c>
      <c r="K75" s="23">
        <v>75.452869057207707</v>
      </c>
      <c r="L75" s="23">
        <v>74.111888818929202</v>
      </c>
      <c r="M75" s="23">
        <v>64.376174331403902</v>
      </c>
      <c r="N75" s="23">
        <v>70.648540206062194</v>
      </c>
      <c r="O75" s="23">
        <v>79.314275932613498</v>
      </c>
      <c r="P75" s="23">
        <v>77.2811496043593</v>
      </c>
      <c r="Q75" s="23">
        <v>75.647412584886197</v>
      </c>
      <c r="R75" s="23">
        <v>74.969487242627295</v>
      </c>
      <c r="S75" s="23">
        <v>68.956229369660207</v>
      </c>
      <c r="T75" s="23">
        <v>70.774667495143703</v>
      </c>
      <c r="U75" s="23">
        <v>76.481225998490501</v>
      </c>
      <c r="V75" s="23">
        <v>67.203864055075798</v>
      </c>
      <c r="W75" s="23">
        <v>78.856020882864101</v>
      </c>
      <c r="X75" s="23">
        <v>81.115958195841301</v>
      </c>
      <c r="Y75" s="23">
        <v>68.946007166589993</v>
      </c>
      <c r="Z75" s="23">
        <v>45.089815771902899</v>
      </c>
      <c r="AA75" s="23">
        <v>54.7543461338593</v>
      </c>
      <c r="AB75" s="23">
        <v>47.7397746137162</v>
      </c>
      <c r="AC75" s="23">
        <v>40.817580960688197</v>
      </c>
      <c r="AD75" s="23">
        <v>55.252879968488301</v>
      </c>
      <c r="AE75" s="23">
        <v>51.249911487139201</v>
      </c>
      <c r="AF75" s="23">
        <v>56.130597405357598</v>
      </c>
      <c r="AG75" s="23">
        <v>50.293779603953098</v>
      </c>
      <c r="AH75" s="23">
        <v>41.527937851246101</v>
      </c>
      <c r="AI75" s="23">
        <v>50.476595557537102</v>
      </c>
      <c r="AJ75" s="23">
        <v>36.637121057233202</v>
      </c>
      <c r="AK75" s="23">
        <v>33.610979975141902</v>
      </c>
      <c r="AL75" s="23">
        <v>46.395461054232896</v>
      </c>
      <c r="AM75" s="23">
        <v>65.324162062284103</v>
      </c>
      <c r="AN75" s="23">
        <v>47.716664768611999</v>
      </c>
      <c r="AO75" s="23">
        <v>61.102649621243998</v>
      </c>
      <c r="AP75" s="23">
        <v>64.259667710629998</v>
      </c>
      <c r="AQ75" s="23">
        <v>39.596612515719002</v>
      </c>
      <c r="AR75" s="23">
        <v>40.489795638612797</v>
      </c>
      <c r="AS75" s="23">
        <v>33.862228994550897</v>
      </c>
      <c r="AT75" s="23">
        <v>47.241156146070097</v>
      </c>
    </row>
    <row r="76" spans="1:46" x14ac:dyDescent="0.25">
      <c r="A76" s="22" t="s">
        <v>3</v>
      </c>
      <c r="B76" s="25">
        <v>16</v>
      </c>
      <c r="C76" s="23">
        <v>78.051243717410003</v>
      </c>
      <c r="D76" s="23" t="s">
        <v>129</v>
      </c>
      <c r="E76" s="23">
        <v>66.938807408456199</v>
      </c>
      <c r="F76" s="23">
        <v>82.470138364015696</v>
      </c>
      <c r="G76" s="23">
        <v>89.753981066353305</v>
      </c>
      <c r="H76" s="23">
        <v>75.6165252109069</v>
      </c>
      <c r="I76" s="23">
        <v>75.846152259663199</v>
      </c>
      <c r="J76" s="23">
        <v>75.278413555335405</v>
      </c>
      <c r="K76" s="23">
        <v>76.348841820449493</v>
      </c>
      <c r="L76" s="23">
        <v>75.004786244649694</v>
      </c>
      <c r="M76" s="23">
        <v>64.777756351650297</v>
      </c>
      <c r="N76" s="23">
        <v>69.257657670304496</v>
      </c>
      <c r="O76" s="23">
        <v>79.240710830400602</v>
      </c>
      <c r="P76" s="23">
        <v>77.861887686478198</v>
      </c>
      <c r="Q76" s="23">
        <v>75.707200390555997</v>
      </c>
      <c r="R76" s="23">
        <v>77.665026431064803</v>
      </c>
      <c r="S76" s="23">
        <v>70.498158390530506</v>
      </c>
      <c r="T76" s="23">
        <v>70.139355470749095</v>
      </c>
      <c r="U76" s="23">
        <v>77.074098744124001</v>
      </c>
      <c r="V76" s="23">
        <v>70.742479019290698</v>
      </c>
      <c r="W76" s="23">
        <v>84.087920234857407</v>
      </c>
      <c r="X76" s="23">
        <v>84.804887110579003</v>
      </c>
      <c r="Y76" s="23">
        <v>69.833122961224504</v>
      </c>
      <c r="Z76" s="23">
        <v>46.908796535337203</v>
      </c>
      <c r="AA76" s="23">
        <v>56.589854311414797</v>
      </c>
      <c r="AB76" s="23">
        <v>48.199152282381696</v>
      </c>
      <c r="AC76" s="23">
        <v>45.389399785654497</v>
      </c>
      <c r="AD76" s="23">
        <v>60.186047024241198</v>
      </c>
      <c r="AE76" s="23">
        <v>54.332945977943503</v>
      </c>
      <c r="AF76" s="23">
        <v>57.296804365821998</v>
      </c>
      <c r="AG76" s="23">
        <v>51.196618793799999</v>
      </c>
      <c r="AH76" s="23">
        <v>42.3578627411582</v>
      </c>
      <c r="AI76" s="23">
        <v>52.333936444564799</v>
      </c>
      <c r="AJ76" s="23">
        <v>35.5530280862342</v>
      </c>
      <c r="AK76" s="23">
        <v>33.918357430940098</v>
      </c>
      <c r="AL76" s="23">
        <v>48.864705786781101</v>
      </c>
      <c r="AM76" s="23">
        <v>69.891229790742003</v>
      </c>
      <c r="AN76" s="23">
        <v>48.392848537295301</v>
      </c>
      <c r="AO76" s="23">
        <v>63.316070715568003</v>
      </c>
      <c r="AP76" s="23">
        <v>63.956638404468499</v>
      </c>
      <c r="AQ76" s="23">
        <v>40.5874189647907</v>
      </c>
      <c r="AR76" s="23">
        <v>40.519205771086597</v>
      </c>
      <c r="AS76" s="23">
        <v>34.119345308938499</v>
      </c>
      <c r="AT76" s="23">
        <v>48.472205291724599</v>
      </c>
    </row>
    <row r="77" spans="1:46" x14ac:dyDescent="0.25">
      <c r="A77" s="22" t="s">
        <v>3</v>
      </c>
      <c r="B77" s="25">
        <v>17</v>
      </c>
      <c r="C77" s="23">
        <v>78.904007258498197</v>
      </c>
      <c r="D77" s="23" t="s">
        <v>129</v>
      </c>
      <c r="E77" s="23">
        <v>68.641995947437096</v>
      </c>
      <c r="F77" s="23">
        <v>81.754756149848603</v>
      </c>
      <c r="G77" s="23">
        <v>89.856251615164595</v>
      </c>
      <c r="H77" s="23">
        <v>76.352178707394899</v>
      </c>
      <c r="I77" s="23">
        <v>75.809545946386805</v>
      </c>
      <c r="J77" s="23">
        <v>74.308251560029902</v>
      </c>
      <c r="K77" s="23">
        <v>78.244599723632206</v>
      </c>
      <c r="L77" s="23">
        <v>74.519689714786196</v>
      </c>
      <c r="M77" s="23">
        <v>67.098439583516097</v>
      </c>
      <c r="N77" s="23">
        <v>71.462559151408698</v>
      </c>
      <c r="O77" s="23">
        <v>81.172573017761707</v>
      </c>
      <c r="P77" s="23">
        <v>79.893591662283299</v>
      </c>
      <c r="Q77" s="23">
        <v>81.772590455675996</v>
      </c>
      <c r="R77" s="23">
        <v>78.065640346646404</v>
      </c>
      <c r="S77" s="23">
        <v>67.917332340458799</v>
      </c>
      <c r="T77" s="23">
        <v>71.489403574102496</v>
      </c>
      <c r="U77" s="23">
        <v>79.209203306612594</v>
      </c>
      <c r="V77" s="23">
        <v>73.704810794535405</v>
      </c>
      <c r="W77" s="23">
        <v>85.552622279500895</v>
      </c>
      <c r="X77" s="23">
        <v>87.305574705488198</v>
      </c>
      <c r="Y77" s="23">
        <v>70.355050810726596</v>
      </c>
      <c r="Z77" s="23">
        <v>45.421818609033302</v>
      </c>
      <c r="AA77" s="23">
        <v>56.575527579734803</v>
      </c>
      <c r="AB77" s="23">
        <v>44.555424857325697</v>
      </c>
      <c r="AC77" s="23">
        <v>45.027876882785201</v>
      </c>
      <c r="AD77" s="23">
        <v>62.281477890648901</v>
      </c>
      <c r="AE77" s="23">
        <v>56.620285369049</v>
      </c>
      <c r="AF77" s="23">
        <v>59.448265437720103</v>
      </c>
      <c r="AG77" s="23">
        <v>54.588688137644603</v>
      </c>
      <c r="AH77" s="23">
        <v>44.976739859775698</v>
      </c>
      <c r="AI77" s="23">
        <v>55.195943414685502</v>
      </c>
      <c r="AJ77" s="23">
        <v>36.275355713705501</v>
      </c>
      <c r="AK77" s="23">
        <v>34.0405772830552</v>
      </c>
      <c r="AL77" s="23">
        <v>50.982925588276302</v>
      </c>
      <c r="AM77" s="23">
        <v>71.145157745502999</v>
      </c>
      <c r="AN77" s="23">
        <v>49.574254597286199</v>
      </c>
      <c r="AO77" s="23">
        <v>65.413804037690795</v>
      </c>
      <c r="AP77" s="23">
        <v>67.343795571915706</v>
      </c>
      <c r="AQ77" s="23">
        <v>43.152743043187499</v>
      </c>
      <c r="AR77" s="23">
        <v>41.239545339071697</v>
      </c>
      <c r="AS77" s="23">
        <v>35.090640184728201</v>
      </c>
      <c r="AT77" s="23">
        <v>49.852253520724297</v>
      </c>
    </row>
    <row r="78" spans="1:46" x14ac:dyDescent="0.25">
      <c r="A78" s="22" t="s">
        <v>3</v>
      </c>
      <c r="B78" s="25">
        <v>18</v>
      </c>
      <c r="C78" s="23">
        <v>80.679351140476896</v>
      </c>
      <c r="D78" s="23" t="s">
        <v>129</v>
      </c>
      <c r="E78" s="23">
        <v>69.728860408764106</v>
      </c>
      <c r="F78" s="23">
        <v>81.728171681779401</v>
      </c>
      <c r="G78" s="23">
        <v>91.778750418113702</v>
      </c>
      <c r="H78" s="23">
        <v>80.375437341100493</v>
      </c>
      <c r="I78" s="23">
        <v>76.397360780619493</v>
      </c>
      <c r="J78" s="23">
        <v>78.647659711374004</v>
      </c>
      <c r="K78" s="23">
        <v>84.403715370903996</v>
      </c>
      <c r="L78" s="23">
        <v>73.552825781377294</v>
      </c>
      <c r="M78" s="23">
        <v>68.352518108829699</v>
      </c>
      <c r="N78" s="23">
        <v>71.963674000105499</v>
      </c>
      <c r="O78" s="23">
        <v>83.922228141962506</v>
      </c>
      <c r="P78" s="23">
        <v>82.167400327827906</v>
      </c>
      <c r="Q78" s="23">
        <v>84.2936910174855</v>
      </c>
      <c r="R78" s="23">
        <v>79.400016495202806</v>
      </c>
      <c r="S78" s="23">
        <v>71.670456470594601</v>
      </c>
      <c r="T78" s="23">
        <v>72.136135318937306</v>
      </c>
      <c r="U78" s="23">
        <v>81.381724929364097</v>
      </c>
      <c r="V78" s="23">
        <v>76.831488152140295</v>
      </c>
      <c r="W78" s="23">
        <v>85.775412810168405</v>
      </c>
      <c r="X78" s="23">
        <v>91.743060521908504</v>
      </c>
      <c r="Y78" s="23">
        <v>72.214699965632207</v>
      </c>
      <c r="Z78" s="23">
        <v>44.731203328906297</v>
      </c>
      <c r="AA78" s="23">
        <v>50.7819052312542</v>
      </c>
      <c r="AB78" s="23">
        <v>41.446896270622901</v>
      </c>
      <c r="AC78" s="23">
        <v>40.7256974942797</v>
      </c>
      <c r="AD78" s="23">
        <v>55.140098366410001</v>
      </c>
      <c r="AE78" s="23">
        <v>52.468609839182101</v>
      </c>
      <c r="AF78" s="23">
        <v>54.054004363179097</v>
      </c>
      <c r="AG78" s="23">
        <v>49.302938763782201</v>
      </c>
      <c r="AH78" s="23">
        <v>38.823514839222597</v>
      </c>
      <c r="AI78" s="23">
        <v>47.648492824324698</v>
      </c>
      <c r="AJ78" s="23">
        <v>36.2522506190816</v>
      </c>
      <c r="AK78" s="23">
        <v>35.007917274008399</v>
      </c>
      <c r="AL78" s="23">
        <v>46.929736356873697</v>
      </c>
      <c r="AM78" s="23">
        <v>64.7173806151376</v>
      </c>
      <c r="AN78" s="23">
        <v>44.810999109867403</v>
      </c>
      <c r="AO78" s="23">
        <v>58.1402627932627</v>
      </c>
      <c r="AP78" s="23">
        <v>65.243083582290893</v>
      </c>
      <c r="AQ78" s="23">
        <v>37.688405895250597</v>
      </c>
      <c r="AR78" s="23">
        <v>37.318740664007798</v>
      </c>
      <c r="AS78" s="23">
        <v>33.486648684105901</v>
      </c>
      <c r="AT78" s="23">
        <v>44.360016178212703</v>
      </c>
    </row>
    <row r="79" spans="1:46" x14ac:dyDescent="0.25">
      <c r="A79" s="22" t="s">
        <v>3</v>
      </c>
      <c r="B79" s="25">
        <v>19</v>
      </c>
      <c r="C79" s="23">
        <v>81.939723824422003</v>
      </c>
      <c r="D79" s="23" t="s">
        <v>129</v>
      </c>
      <c r="E79" s="23">
        <v>71.404769663756696</v>
      </c>
      <c r="F79" s="23">
        <v>82.187223762695695</v>
      </c>
      <c r="G79" s="23">
        <v>93.343391494272794</v>
      </c>
      <c r="H79" s="23">
        <v>81.778438748308801</v>
      </c>
      <c r="I79" s="23">
        <v>78.170011261465405</v>
      </c>
      <c r="J79" s="23">
        <v>82.892139998664604</v>
      </c>
      <c r="K79" s="23">
        <v>83.458104598496803</v>
      </c>
      <c r="L79" s="23">
        <v>74.071670743281203</v>
      </c>
      <c r="M79" s="23">
        <v>65.7715571026757</v>
      </c>
      <c r="N79" s="23">
        <v>70.994876767490496</v>
      </c>
      <c r="O79" s="23">
        <v>84.225172563478296</v>
      </c>
      <c r="P79" s="23">
        <v>85.092592028696203</v>
      </c>
      <c r="Q79" s="23">
        <v>84.041126986011605</v>
      </c>
      <c r="R79" s="23">
        <v>84.7345543279758</v>
      </c>
      <c r="S79" s="23">
        <v>71.179098126404995</v>
      </c>
      <c r="T79" s="23">
        <v>69.883425794695995</v>
      </c>
      <c r="U79" s="23">
        <v>81.492306928338706</v>
      </c>
      <c r="V79" s="23">
        <v>75.618441633927304</v>
      </c>
      <c r="W79" s="23">
        <v>87.697650087878699</v>
      </c>
      <c r="X79" s="23">
        <v>88.319016250925898</v>
      </c>
      <c r="Y79" s="23">
        <v>76.411391834226094</v>
      </c>
      <c r="Z79" s="23">
        <v>47.314676172053503</v>
      </c>
      <c r="AA79" s="23">
        <v>52.263025991544197</v>
      </c>
      <c r="AB79" s="23">
        <v>40.979203062709999</v>
      </c>
      <c r="AC79" s="23">
        <v>41.312941273529198</v>
      </c>
      <c r="AD79" s="23">
        <v>57.1719838994984</v>
      </c>
      <c r="AE79" s="23">
        <v>50.686614048799797</v>
      </c>
      <c r="AF79" s="23">
        <v>53.057507674424002</v>
      </c>
      <c r="AG79" s="23">
        <v>49.280238641751197</v>
      </c>
      <c r="AH79" s="23">
        <v>40.559443336298102</v>
      </c>
      <c r="AI79" s="23">
        <v>47.573445111595902</v>
      </c>
      <c r="AJ79" s="23">
        <v>37.443751145761603</v>
      </c>
      <c r="AK79" s="23">
        <v>35.736835079975798</v>
      </c>
      <c r="AL79" s="23">
        <v>46.153466717881301</v>
      </c>
      <c r="AM79" s="23">
        <v>66.881183850738793</v>
      </c>
      <c r="AN79" s="23">
        <v>44.9769866238071</v>
      </c>
      <c r="AO79" s="23">
        <v>59.377286619281698</v>
      </c>
      <c r="AP79" s="23">
        <v>66.420511241132104</v>
      </c>
      <c r="AQ79" s="23">
        <v>38.229008773084502</v>
      </c>
      <c r="AR79" s="23">
        <v>38.2623472610967</v>
      </c>
      <c r="AS79" s="23">
        <v>34.675762949323698</v>
      </c>
      <c r="AT79" s="23">
        <v>43.544362289275803</v>
      </c>
    </row>
    <row r="80" spans="1:46" x14ac:dyDescent="0.25">
      <c r="A80" s="22" t="s">
        <v>3</v>
      </c>
      <c r="B80" s="25">
        <v>20</v>
      </c>
      <c r="C80" s="23">
        <v>85.079694062684894</v>
      </c>
      <c r="D80" s="23" t="s">
        <v>129</v>
      </c>
      <c r="E80" s="23">
        <v>70.703353539949603</v>
      </c>
      <c r="F80" s="23">
        <v>85.477059458995896</v>
      </c>
      <c r="G80" s="23">
        <v>93.219744252928393</v>
      </c>
      <c r="H80" s="23">
        <v>86.443546934840199</v>
      </c>
      <c r="I80" s="23">
        <v>79.952451016678495</v>
      </c>
      <c r="J80" s="23">
        <v>86.350794677370502</v>
      </c>
      <c r="K80" s="23">
        <v>87.456654821701804</v>
      </c>
      <c r="L80" s="23">
        <v>76.184376114193199</v>
      </c>
      <c r="M80" s="23">
        <v>70.414535433846794</v>
      </c>
      <c r="N80" s="23">
        <v>73.706217713224405</v>
      </c>
      <c r="O80" s="23">
        <v>84.797112210331505</v>
      </c>
      <c r="P80" s="23">
        <v>86.831121161756698</v>
      </c>
      <c r="Q80" s="23">
        <v>83.499865047430305</v>
      </c>
      <c r="R80" s="23">
        <v>90.947267006950099</v>
      </c>
      <c r="S80" s="23">
        <v>76.643302749048701</v>
      </c>
      <c r="T80" s="23">
        <v>74.234058153927904</v>
      </c>
      <c r="U80" s="23">
        <v>80.467837972865496</v>
      </c>
      <c r="V80" s="23">
        <v>76.538936461619599</v>
      </c>
      <c r="W80" s="23">
        <v>93.841125094402699</v>
      </c>
      <c r="X80" s="23">
        <v>94.4587640979003</v>
      </c>
      <c r="Y80" s="23">
        <v>81.924096233188394</v>
      </c>
      <c r="Z80" s="23">
        <v>49.222070169811403</v>
      </c>
      <c r="AA80" s="23">
        <v>55.138579224723102</v>
      </c>
      <c r="AB80" s="23">
        <v>44.494715760175197</v>
      </c>
      <c r="AC80" s="23">
        <v>45.006998817990201</v>
      </c>
      <c r="AD80" s="23">
        <v>60.527273160177799</v>
      </c>
      <c r="AE80" s="23">
        <v>52.9486815319733</v>
      </c>
      <c r="AF80" s="23">
        <v>59.4547427830354</v>
      </c>
      <c r="AG80" s="23">
        <v>53.129885962786197</v>
      </c>
      <c r="AH80" s="23">
        <v>46.454062417331301</v>
      </c>
      <c r="AI80" s="23">
        <v>52.890619427174997</v>
      </c>
      <c r="AJ80" s="23">
        <v>39.542386219551801</v>
      </c>
      <c r="AK80" s="23">
        <v>36.541707516533499</v>
      </c>
      <c r="AL80" s="23">
        <v>49.0992881207941</v>
      </c>
      <c r="AM80" s="23">
        <v>73.428092926245398</v>
      </c>
      <c r="AN80" s="23">
        <v>50.5868803163386</v>
      </c>
      <c r="AO80" s="23">
        <v>66.970049182519702</v>
      </c>
      <c r="AP80" s="23">
        <v>67.840808211286998</v>
      </c>
      <c r="AQ80" s="23">
        <v>42.631635233385502</v>
      </c>
      <c r="AR80" s="23">
        <v>43.361716186495798</v>
      </c>
      <c r="AS80" s="23">
        <v>38.8772521173426</v>
      </c>
      <c r="AT80" s="23">
        <v>48.998902956254703</v>
      </c>
    </row>
    <row r="81" spans="1:46" x14ac:dyDescent="0.25">
      <c r="A81" s="22" t="s">
        <v>3</v>
      </c>
      <c r="B81" s="25">
        <v>21</v>
      </c>
      <c r="C81" s="23">
        <v>84.583616576526396</v>
      </c>
      <c r="D81" s="23" t="s">
        <v>129</v>
      </c>
      <c r="E81" s="23">
        <v>74.733675688906501</v>
      </c>
      <c r="F81" s="23">
        <v>88.509411611159805</v>
      </c>
      <c r="G81" s="23">
        <v>91.269377065851003</v>
      </c>
      <c r="H81" s="23">
        <v>84.034064922856302</v>
      </c>
      <c r="I81" s="23">
        <v>81.353018316681499</v>
      </c>
      <c r="J81" s="23">
        <v>81.052970665020098</v>
      </c>
      <c r="K81" s="23">
        <v>89.835367616630094</v>
      </c>
      <c r="L81" s="23">
        <v>77.867264425984501</v>
      </c>
      <c r="M81" s="23">
        <v>69.071448149094493</v>
      </c>
      <c r="N81" s="23">
        <v>73.284753623228994</v>
      </c>
      <c r="O81" s="23">
        <v>86.3085124584846</v>
      </c>
      <c r="P81" s="23">
        <v>87.213806838417796</v>
      </c>
      <c r="Q81" s="23">
        <v>87.043259989985998</v>
      </c>
      <c r="R81" s="23">
        <v>93.823172919453398</v>
      </c>
      <c r="S81" s="23">
        <v>82.723259494852201</v>
      </c>
      <c r="T81" s="23">
        <v>73.549666554956104</v>
      </c>
      <c r="U81" s="23">
        <v>83.380223406641505</v>
      </c>
      <c r="V81" s="23">
        <v>80.664981840410604</v>
      </c>
      <c r="W81" s="23">
        <v>94.856663262641902</v>
      </c>
      <c r="X81" s="23">
        <v>95.744638449640703</v>
      </c>
      <c r="Y81" s="23">
        <v>79.183107037575695</v>
      </c>
      <c r="Z81" s="23">
        <v>51.189302650083299</v>
      </c>
      <c r="AA81" s="23">
        <v>55.449977788312502</v>
      </c>
      <c r="AB81" s="23">
        <v>45.103349367739398</v>
      </c>
      <c r="AC81" s="23">
        <v>43.475542464009898</v>
      </c>
      <c r="AD81" s="23">
        <v>57.300291675616002</v>
      </c>
      <c r="AE81" s="23">
        <v>52.686374463784098</v>
      </c>
      <c r="AF81" s="23">
        <v>56.847060255785401</v>
      </c>
      <c r="AG81" s="23">
        <v>52.380176349644998</v>
      </c>
      <c r="AH81" s="23">
        <v>42.387084808174102</v>
      </c>
      <c r="AI81" s="23">
        <v>51.615077295849098</v>
      </c>
      <c r="AJ81" s="23">
        <v>37.981838146779403</v>
      </c>
      <c r="AK81" s="23">
        <v>36.259911471086397</v>
      </c>
      <c r="AL81" s="23">
        <v>47.362804900955702</v>
      </c>
      <c r="AM81" s="23">
        <v>72.555179688306197</v>
      </c>
      <c r="AN81" s="23">
        <v>48.143467411681399</v>
      </c>
      <c r="AO81" s="23">
        <v>66.513998792359104</v>
      </c>
      <c r="AP81" s="23">
        <v>66.145449574466895</v>
      </c>
      <c r="AQ81" s="23">
        <v>41.5509010634917</v>
      </c>
      <c r="AR81" s="23">
        <v>38.814483493032199</v>
      </c>
      <c r="AS81" s="23">
        <v>36.142136001386902</v>
      </c>
      <c r="AT81" s="23">
        <v>45.034698771600802</v>
      </c>
    </row>
  </sheetData>
  <conditionalFormatting sqref="BD2 BF2:BH2 BJ2:BS2">
    <cfRule type="expression" dxfId="45" priority="10">
      <formula>BD1:BW1=MIN($F1:$Y1)</formula>
    </cfRule>
  </conditionalFormatting>
  <conditionalFormatting sqref="C2:AT81">
    <cfRule type="expression" dxfId="44" priority="1">
      <formula>C2:AT81=MIN($C2:$AT2)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42795-55F6-46F2-A7F8-234E82A485EE}">
  <dimension ref="A1:AT81"/>
  <sheetViews>
    <sheetView topLeftCell="A19" workbookViewId="0">
      <selection activeCell="W22" sqref="W22"/>
    </sheetView>
  </sheetViews>
  <sheetFormatPr defaultRowHeight="13.8" x14ac:dyDescent="0.25"/>
  <sheetData>
    <row r="1" spans="1:46" x14ac:dyDescent="0.25">
      <c r="A1" s="22" t="s">
        <v>107</v>
      </c>
      <c r="B1" s="24" t="s">
        <v>4</v>
      </c>
      <c r="C1" s="24" t="s">
        <v>5</v>
      </c>
      <c r="D1" s="24" t="s">
        <v>6</v>
      </c>
      <c r="E1" s="24" t="s">
        <v>7</v>
      </c>
      <c r="F1" s="24" t="s">
        <v>8</v>
      </c>
      <c r="G1" s="24" t="s">
        <v>9</v>
      </c>
      <c r="H1" s="24" t="s">
        <v>10</v>
      </c>
      <c r="I1" s="24" t="s">
        <v>11</v>
      </c>
      <c r="J1" s="24" t="s">
        <v>12</v>
      </c>
      <c r="K1" s="24" t="s">
        <v>13</v>
      </c>
      <c r="L1" s="24" t="s">
        <v>14</v>
      </c>
      <c r="M1" s="24" t="s">
        <v>15</v>
      </c>
      <c r="N1" s="24" t="s">
        <v>16</v>
      </c>
      <c r="O1" s="24" t="s">
        <v>17</v>
      </c>
      <c r="P1" s="24" t="s">
        <v>18</v>
      </c>
      <c r="Q1" s="24" t="s">
        <v>19</v>
      </c>
      <c r="R1" s="24" t="s">
        <v>20</v>
      </c>
      <c r="S1" s="24" t="s">
        <v>21</v>
      </c>
      <c r="T1" s="24" t="s">
        <v>22</v>
      </c>
      <c r="U1" s="24" t="s">
        <v>23</v>
      </c>
      <c r="V1" s="24" t="s">
        <v>24</v>
      </c>
      <c r="W1" s="24" t="s">
        <v>25</v>
      </c>
      <c r="X1" s="24" t="s">
        <v>26</v>
      </c>
      <c r="Y1" s="24" t="s">
        <v>27</v>
      </c>
      <c r="Z1" s="24" t="s">
        <v>108</v>
      </c>
      <c r="AA1" s="24" t="s">
        <v>109</v>
      </c>
      <c r="AB1" s="24" t="s">
        <v>110</v>
      </c>
      <c r="AC1" s="24" t="s">
        <v>111</v>
      </c>
      <c r="AD1" s="24" t="s">
        <v>112</v>
      </c>
      <c r="AE1" s="24" t="s">
        <v>113</v>
      </c>
      <c r="AF1" s="24" t="s">
        <v>114</v>
      </c>
      <c r="AG1" s="24" t="s">
        <v>115</v>
      </c>
      <c r="AH1" s="24" t="s">
        <v>116</v>
      </c>
      <c r="AI1" s="24" t="s">
        <v>117</v>
      </c>
      <c r="AJ1" s="24" t="s">
        <v>118</v>
      </c>
      <c r="AK1" s="24" t="s">
        <v>119</v>
      </c>
      <c r="AL1" s="24" t="s">
        <v>120</v>
      </c>
      <c r="AM1" s="24" t="s">
        <v>121</v>
      </c>
      <c r="AN1" s="24" t="s">
        <v>122</v>
      </c>
      <c r="AO1" s="24" t="s">
        <v>123</v>
      </c>
      <c r="AP1" s="24" t="s">
        <v>124</v>
      </c>
      <c r="AQ1" s="24" t="s">
        <v>125</v>
      </c>
      <c r="AR1" s="24" t="s">
        <v>126</v>
      </c>
      <c r="AS1" s="24" t="s">
        <v>127</v>
      </c>
      <c r="AT1" s="24" t="s">
        <v>128</v>
      </c>
    </row>
    <row r="2" spans="1:46" s="27" customFormat="1" ht="14.4" x14ac:dyDescent="0.25">
      <c r="A2" s="26" t="s">
        <v>0</v>
      </c>
      <c r="B2" s="25">
        <v>2</v>
      </c>
      <c r="C2" s="2">
        <v>16.938033627889599</v>
      </c>
      <c r="D2" s="2">
        <v>195.40190415075301</v>
      </c>
      <c r="E2" s="2">
        <v>17.1101272738746</v>
      </c>
      <c r="F2" s="2">
        <v>16.699650541290101</v>
      </c>
      <c r="G2" s="2">
        <v>16.362859192711898</v>
      </c>
      <c r="H2" s="2">
        <v>15.683253992449799</v>
      </c>
      <c r="I2" s="2">
        <v>16.4380818909253</v>
      </c>
      <c r="J2" s="2">
        <v>15.5582002573527</v>
      </c>
      <c r="K2" s="2">
        <v>15.917216738483599</v>
      </c>
      <c r="L2" s="2">
        <v>15.7487239851495</v>
      </c>
      <c r="M2" s="2">
        <v>16.1978999258077</v>
      </c>
      <c r="N2" s="2">
        <v>15.766094594655</v>
      </c>
      <c r="O2" s="2">
        <v>15.396754405828601</v>
      </c>
      <c r="P2" s="2">
        <v>15.4870130052291</v>
      </c>
      <c r="Q2" s="2">
        <v>15.4260832640801</v>
      </c>
      <c r="R2" s="2">
        <v>15.297662066454601</v>
      </c>
      <c r="S2" s="2">
        <v>14.9426966081293</v>
      </c>
      <c r="T2" s="2">
        <v>15.926579390240301</v>
      </c>
      <c r="U2" s="2">
        <v>15.1937425450385</v>
      </c>
      <c r="V2" s="2">
        <v>14.955873420244</v>
      </c>
      <c r="W2" s="2">
        <v>14.759784700516301</v>
      </c>
      <c r="X2" s="3">
        <v>14.732517154796399</v>
      </c>
      <c r="Y2" s="2">
        <v>15.1507123790687</v>
      </c>
      <c r="Z2" s="2">
        <v>11.052641066972299</v>
      </c>
      <c r="AA2" s="2">
        <v>10.6767385221072</v>
      </c>
      <c r="AB2" s="2">
        <v>11.759637785800299</v>
      </c>
      <c r="AC2" s="2">
        <v>11.5162487240234</v>
      </c>
      <c r="AD2" s="2">
        <v>11.748373953307601</v>
      </c>
      <c r="AE2" s="2">
        <v>11.8549076881249</v>
      </c>
      <c r="AF2" s="2">
        <v>11.651388617696</v>
      </c>
      <c r="AG2" s="2">
        <v>12.0132023016926</v>
      </c>
      <c r="AH2" s="2">
        <v>11.9187022961547</v>
      </c>
      <c r="AI2" s="2">
        <v>11.6483850032073</v>
      </c>
      <c r="AJ2" s="2">
        <v>11.019391881300701</v>
      </c>
      <c r="AK2" s="2">
        <v>10.831970514929401</v>
      </c>
      <c r="AL2" s="2">
        <v>10.928928284739399</v>
      </c>
      <c r="AM2" s="2">
        <v>11.5160241892226</v>
      </c>
      <c r="AN2" s="2">
        <v>10.574922664515601</v>
      </c>
      <c r="AO2" s="2">
        <v>11.0643064806167</v>
      </c>
      <c r="AP2" s="2">
        <v>10.968144443698099</v>
      </c>
      <c r="AQ2" s="2">
        <v>10.7558131471827</v>
      </c>
      <c r="AR2" s="2">
        <v>11.116956811550899</v>
      </c>
      <c r="AS2" s="2">
        <v>10.7769656754932</v>
      </c>
      <c r="AT2" s="2">
        <v>10.5336917395614</v>
      </c>
    </row>
    <row r="3" spans="1:46" x14ac:dyDescent="0.25">
      <c r="A3" s="22" t="s">
        <v>0</v>
      </c>
      <c r="B3" s="25">
        <v>3</v>
      </c>
      <c r="C3" s="2">
        <v>16.8518040234603</v>
      </c>
      <c r="D3" s="2">
        <v>195.495268900664</v>
      </c>
      <c r="E3" s="2">
        <v>17.0577838225752</v>
      </c>
      <c r="F3" s="2">
        <v>16.612660727653999</v>
      </c>
      <c r="G3" s="2">
        <v>16.6977414635295</v>
      </c>
      <c r="H3" s="2">
        <v>16.315582858407101</v>
      </c>
      <c r="I3" s="2">
        <v>16.115556716982901</v>
      </c>
      <c r="J3" s="2">
        <v>15.600461937152501</v>
      </c>
      <c r="K3" s="2">
        <v>16.273676633705101</v>
      </c>
      <c r="L3" s="2">
        <v>15.861746128278799</v>
      </c>
      <c r="M3" s="2">
        <v>16.010751118830001</v>
      </c>
      <c r="N3" s="2">
        <v>15.451305227961599</v>
      </c>
      <c r="O3" s="2">
        <v>15.285950650870801</v>
      </c>
      <c r="P3" s="2">
        <v>15.408817128655</v>
      </c>
      <c r="Q3" s="2">
        <v>15.4141707159584</v>
      </c>
      <c r="R3" s="2">
        <v>15.6849704057288</v>
      </c>
      <c r="S3" s="2">
        <v>15.277100731944</v>
      </c>
      <c r="T3" s="2">
        <v>15.7925977827331</v>
      </c>
      <c r="U3" s="2">
        <v>15.3032631525039</v>
      </c>
      <c r="V3" s="2">
        <v>15.3024523534135</v>
      </c>
      <c r="W3" s="2">
        <v>14.8599563813233</v>
      </c>
      <c r="X3" s="2">
        <v>15.3318872786655</v>
      </c>
      <c r="Y3" s="2">
        <v>15.5144589236328</v>
      </c>
      <c r="Z3" s="2">
        <v>11.1481564974641</v>
      </c>
      <c r="AA3" s="2">
        <v>10.9796204229901</v>
      </c>
      <c r="AB3" s="2">
        <v>11.444271026317001</v>
      </c>
      <c r="AC3" s="2">
        <v>10.9790281728914</v>
      </c>
      <c r="AD3" s="2">
        <v>11.5985355931037</v>
      </c>
      <c r="AE3" s="2">
        <v>11.354926154916299</v>
      </c>
      <c r="AF3" s="2">
        <v>11.442017926274101</v>
      </c>
      <c r="AG3" s="2">
        <v>11.740402254621101</v>
      </c>
      <c r="AH3" s="2">
        <v>11.882513533451201</v>
      </c>
      <c r="AI3" s="2">
        <v>11.1643069788432</v>
      </c>
      <c r="AJ3" s="2">
        <v>11.190343600349999</v>
      </c>
      <c r="AK3" s="2">
        <v>11.4180156416415</v>
      </c>
      <c r="AL3" s="2">
        <v>11.277582050098999</v>
      </c>
      <c r="AM3" s="2">
        <v>11.192762133625299</v>
      </c>
      <c r="AN3" s="2">
        <v>11.2208516370649</v>
      </c>
      <c r="AO3" s="2">
        <v>10.9879526655369</v>
      </c>
      <c r="AP3" s="2">
        <v>10.8887848310865</v>
      </c>
      <c r="AQ3" s="2">
        <v>10.5372664529479</v>
      </c>
      <c r="AR3" s="2">
        <v>10.316985907455599</v>
      </c>
      <c r="AS3" s="2">
        <v>10.4086919055951</v>
      </c>
      <c r="AT3" s="2">
        <v>10.315522127492899</v>
      </c>
    </row>
    <row r="4" spans="1:46" x14ac:dyDescent="0.25">
      <c r="A4" s="22" t="s">
        <v>0</v>
      </c>
      <c r="B4" s="25">
        <v>4</v>
      </c>
      <c r="C4" s="2">
        <v>17.424498748333001</v>
      </c>
      <c r="D4" s="2">
        <v>195.907230743805</v>
      </c>
      <c r="E4" s="2">
        <v>16.988499054022501</v>
      </c>
      <c r="F4" s="2">
        <v>17.1335023097148</v>
      </c>
      <c r="G4" s="2">
        <v>16.726538110950401</v>
      </c>
      <c r="H4" s="2">
        <v>16.948017152416501</v>
      </c>
      <c r="I4" s="2">
        <v>16.742189042822599</v>
      </c>
      <c r="J4" s="2">
        <v>16.1650220532864</v>
      </c>
      <c r="K4" s="2">
        <v>16.6050173758018</v>
      </c>
      <c r="L4" s="2">
        <v>16.524733959701901</v>
      </c>
      <c r="M4" s="2">
        <v>16.144092229678801</v>
      </c>
      <c r="N4" s="2">
        <v>16.397069551273201</v>
      </c>
      <c r="O4" s="2">
        <v>15.685359615918699</v>
      </c>
      <c r="P4" s="2">
        <v>15.9057240700209</v>
      </c>
      <c r="Q4" s="2">
        <v>16.1035625976759</v>
      </c>
      <c r="R4" s="2">
        <v>16.558942926411198</v>
      </c>
      <c r="S4" s="2">
        <v>16.358063252125302</v>
      </c>
      <c r="T4" s="2">
        <v>16.193466277722202</v>
      </c>
      <c r="U4" s="2">
        <v>15.6610051320573</v>
      </c>
      <c r="V4" s="2">
        <v>15.872988605842201</v>
      </c>
      <c r="W4" s="2">
        <v>15.760908814677</v>
      </c>
      <c r="X4" s="2">
        <v>16.509827007368902</v>
      </c>
      <c r="Y4" s="2">
        <v>16.026704093393299</v>
      </c>
      <c r="Z4" s="2">
        <v>11.302146669828501</v>
      </c>
      <c r="AA4" s="2">
        <v>10.961833930110799</v>
      </c>
      <c r="AB4" s="2">
        <v>11.804546161911301</v>
      </c>
      <c r="AC4" s="2">
        <v>11.3503394448053</v>
      </c>
      <c r="AD4" s="2">
        <v>11.736780292531</v>
      </c>
      <c r="AE4" s="2">
        <v>11.677393161602</v>
      </c>
      <c r="AF4" s="2">
        <v>11.939642097282499</v>
      </c>
      <c r="AG4" s="2">
        <v>11.457479122230501</v>
      </c>
      <c r="AH4" s="2">
        <v>11.5531974896662</v>
      </c>
      <c r="AI4" s="2">
        <v>11.7984137871965</v>
      </c>
      <c r="AJ4" s="2">
        <v>11.369343934978099</v>
      </c>
      <c r="AK4" s="2">
        <v>11.3259534827629</v>
      </c>
      <c r="AL4" s="2">
        <v>11.276994693656899</v>
      </c>
      <c r="AM4" s="2">
        <v>11.330902109994</v>
      </c>
      <c r="AN4" s="2">
        <v>10.957084872930199</v>
      </c>
      <c r="AO4" s="2">
        <v>11.5206048753756</v>
      </c>
      <c r="AP4" s="2">
        <v>10.3437896599961</v>
      </c>
      <c r="AQ4" s="2">
        <v>10.9938554430432</v>
      </c>
      <c r="AR4" s="2">
        <v>10.6502556282095</v>
      </c>
      <c r="AS4" s="2">
        <v>10.489069471385401</v>
      </c>
      <c r="AT4" s="2">
        <v>10.594635919193999</v>
      </c>
    </row>
    <row r="5" spans="1:46" x14ac:dyDescent="0.25">
      <c r="A5" s="22" t="s">
        <v>0</v>
      </c>
      <c r="B5" s="25">
        <v>5</v>
      </c>
      <c r="C5" s="2">
        <v>17.498310635431</v>
      </c>
      <c r="D5" s="2">
        <v>196.260318948292</v>
      </c>
      <c r="E5" s="2">
        <v>17.617818133253401</v>
      </c>
      <c r="F5" s="2">
        <v>17.358112175146399</v>
      </c>
      <c r="G5" s="2">
        <v>17.312578331772201</v>
      </c>
      <c r="H5" s="2">
        <v>16.942340750248601</v>
      </c>
      <c r="I5" s="2">
        <v>16.928369337978399</v>
      </c>
      <c r="J5" s="2">
        <v>16.899504832464899</v>
      </c>
      <c r="K5" s="2">
        <v>16.882880669379301</v>
      </c>
      <c r="L5" s="2">
        <v>16.390753189416799</v>
      </c>
      <c r="M5" s="2">
        <v>15.9653490541097</v>
      </c>
      <c r="N5" s="2">
        <v>15.9719273557479</v>
      </c>
      <c r="O5" s="2">
        <v>16.413496586679599</v>
      </c>
      <c r="P5" s="2">
        <v>16.747250812693199</v>
      </c>
      <c r="Q5" s="2">
        <v>16.7771320426336</v>
      </c>
      <c r="R5" s="2">
        <v>16.0826740054538</v>
      </c>
      <c r="S5" s="2">
        <v>16.3619982182779</v>
      </c>
      <c r="T5" s="2">
        <v>16.505317842836899</v>
      </c>
      <c r="U5" s="2">
        <v>16.939798284547098</v>
      </c>
      <c r="V5" s="2">
        <v>16.666958361436802</v>
      </c>
      <c r="W5" s="2">
        <v>16.2293084347152</v>
      </c>
      <c r="X5" s="2">
        <v>16.4975099134661</v>
      </c>
      <c r="Y5" s="2">
        <v>16.247977698335902</v>
      </c>
      <c r="Z5" s="2">
        <v>11.641821069834799</v>
      </c>
      <c r="AA5" s="2">
        <v>11.309944607036099</v>
      </c>
      <c r="AB5" s="2">
        <v>12.023780010374599</v>
      </c>
      <c r="AC5" s="2">
        <v>12.0266088376088</v>
      </c>
      <c r="AD5" s="2">
        <v>12.102963595535501</v>
      </c>
      <c r="AE5" s="2">
        <v>11.7374072096428</v>
      </c>
      <c r="AF5" s="2">
        <v>11.8323322950265</v>
      </c>
      <c r="AG5" s="2">
        <v>12.1110767493472</v>
      </c>
      <c r="AH5" s="2">
        <v>12.196353496774901</v>
      </c>
      <c r="AI5" s="2">
        <v>11.960888677760799</v>
      </c>
      <c r="AJ5" s="2">
        <v>11.757000908159</v>
      </c>
      <c r="AK5" s="2">
        <v>12.0458822675644</v>
      </c>
      <c r="AL5" s="2">
        <v>11.6135275198051</v>
      </c>
      <c r="AM5" s="2">
        <v>11.3767634527451</v>
      </c>
      <c r="AN5" s="2">
        <v>11.110729585622</v>
      </c>
      <c r="AO5" s="2">
        <v>11.5052132423922</v>
      </c>
      <c r="AP5" s="2">
        <v>11.2466553966732</v>
      </c>
      <c r="AQ5" s="2">
        <v>10.941538539335401</v>
      </c>
      <c r="AR5" s="2">
        <v>10.7134633571573</v>
      </c>
      <c r="AS5" s="2">
        <v>10.991874508753201</v>
      </c>
      <c r="AT5" s="2">
        <v>11.0340476232257</v>
      </c>
    </row>
    <row r="6" spans="1:46" x14ac:dyDescent="0.25">
      <c r="A6" s="22" t="s">
        <v>0</v>
      </c>
      <c r="B6" s="25">
        <v>6</v>
      </c>
      <c r="C6" s="2">
        <v>17.505701567833501</v>
      </c>
      <c r="D6" s="2">
        <v>196.846129913167</v>
      </c>
      <c r="E6" s="2">
        <v>17.783911364106601</v>
      </c>
      <c r="F6" s="2">
        <v>17.6706235474281</v>
      </c>
      <c r="G6" s="2">
        <v>17.686387493482201</v>
      </c>
      <c r="H6" s="2">
        <v>17.5640001359425</v>
      </c>
      <c r="I6" s="2">
        <v>17.130512081267899</v>
      </c>
      <c r="J6" s="2">
        <v>17.196437500431198</v>
      </c>
      <c r="K6" s="2">
        <v>17.027147441215899</v>
      </c>
      <c r="L6" s="2">
        <v>16.982595654325099</v>
      </c>
      <c r="M6" s="2">
        <v>17.648393174584701</v>
      </c>
      <c r="N6" s="2">
        <v>17.775974246360001</v>
      </c>
      <c r="O6" s="2">
        <v>17.901356609863399</v>
      </c>
      <c r="P6" s="2">
        <v>17.575069629432999</v>
      </c>
      <c r="Q6" s="2">
        <v>17.0948259060801</v>
      </c>
      <c r="R6" s="2">
        <v>17.047513994787401</v>
      </c>
      <c r="S6" s="2">
        <v>16.9750487083457</v>
      </c>
      <c r="T6" s="2">
        <v>17.578373809077</v>
      </c>
      <c r="U6" s="2">
        <v>17.504674343153901</v>
      </c>
      <c r="V6" s="2">
        <v>16.817412127343999</v>
      </c>
      <c r="W6" s="2">
        <v>16.362205720314201</v>
      </c>
      <c r="X6" s="2">
        <v>16.906963448258999</v>
      </c>
      <c r="Y6" s="2">
        <v>16.631991097218599</v>
      </c>
      <c r="Z6" s="2">
        <v>12.182173231221901</v>
      </c>
      <c r="AA6" s="2">
        <v>12.2010044223872</v>
      </c>
      <c r="AB6" s="2">
        <v>12.580794330166601</v>
      </c>
      <c r="AC6" s="2">
        <v>12.6078685080738</v>
      </c>
      <c r="AD6" s="2">
        <v>12.803253199223301</v>
      </c>
      <c r="AE6" s="2">
        <v>12.4920928517632</v>
      </c>
      <c r="AF6" s="2">
        <v>12.310758830484399</v>
      </c>
      <c r="AG6" s="2">
        <v>11.959018268915999</v>
      </c>
      <c r="AH6" s="2">
        <v>12.7110521828881</v>
      </c>
      <c r="AI6" s="2">
        <v>12.372619986867999</v>
      </c>
      <c r="AJ6" s="2">
        <v>11.895721679436299</v>
      </c>
      <c r="AK6" s="2">
        <v>11.7930619675316</v>
      </c>
      <c r="AL6" s="2">
        <v>11.8422541788189</v>
      </c>
      <c r="AM6" s="2">
        <v>11.896994757521</v>
      </c>
      <c r="AN6" s="2">
        <v>11.845253501119601</v>
      </c>
      <c r="AO6" s="2">
        <v>11.6586744271596</v>
      </c>
      <c r="AP6" s="2">
        <v>11.7585559661128</v>
      </c>
      <c r="AQ6" s="2">
        <v>11.5293294541446</v>
      </c>
      <c r="AR6" s="2">
        <v>11.053783628450001</v>
      </c>
      <c r="AS6" s="2">
        <v>11.237200921408</v>
      </c>
      <c r="AT6" s="2">
        <v>11.264141258342701</v>
      </c>
    </row>
    <row r="7" spans="1:46" x14ac:dyDescent="0.25">
      <c r="A7" s="22" t="s">
        <v>0</v>
      </c>
      <c r="B7" s="25">
        <v>7</v>
      </c>
      <c r="C7" s="2">
        <v>18.507838516314798</v>
      </c>
      <c r="D7" s="2">
        <v>196.869711098256</v>
      </c>
      <c r="E7" s="2">
        <v>18.609415916512599</v>
      </c>
      <c r="F7" s="2">
        <v>18.3070327937982</v>
      </c>
      <c r="G7" s="2">
        <v>18.2240790222634</v>
      </c>
      <c r="H7" s="2">
        <v>17.9493501020483</v>
      </c>
      <c r="I7" s="2">
        <v>17.685852633973401</v>
      </c>
      <c r="J7" s="2">
        <v>18.138403685237499</v>
      </c>
      <c r="K7" s="2">
        <v>18.086139510039398</v>
      </c>
      <c r="L7" s="2">
        <v>18.813911021333102</v>
      </c>
      <c r="M7" s="2">
        <v>18.442596412455401</v>
      </c>
      <c r="N7" s="2">
        <v>18.446689865539199</v>
      </c>
      <c r="O7" s="2">
        <v>18.1104091715214</v>
      </c>
      <c r="P7" s="2">
        <v>18.286205561629401</v>
      </c>
      <c r="Q7" s="2">
        <v>17.731017184069401</v>
      </c>
      <c r="R7" s="2">
        <v>17.9534410334585</v>
      </c>
      <c r="S7" s="2">
        <v>17.696658168514901</v>
      </c>
      <c r="T7" s="2">
        <v>18.0658252115654</v>
      </c>
      <c r="U7" s="2">
        <v>17.618453420676801</v>
      </c>
      <c r="V7" s="2">
        <v>17.6731822983797</v>
      </c>
      <c r="W7" s="2">
        <v>16.905839033333098</v>
      </c>
      <c r="X7" s="2">
        <v>16.847835632556801</v>
      </c>
      <c r="Y7" s="2">
        <v>16.715176293589099</v>
      </c>
      <c r="Z7" s="2">
        <v>12.343088333458301</v>
      </c>
      <c r="AA7" s="2">
        <v>12.4057623609737</v>
      </c>
      <c r="AB7" s="2">
        <v>13.540610970824799</v>
      </c>
      <c r="AC7" s="2">
        <v>12.820426731162099</v>
      </c>
      <c r="AD7" s="2">
        <v>12.534592661664201</v>
      </c>
      <c r="AE7" s="2">
        <v>12.615498366899899</v>
      </c>
      <c r="AF7" s="2">
        <v>12.6578374609027</v>
      </c>
      <c r="AG7" s="2">
        <v>12.258149701039599</v>
      </c>
      <c r="AH7" s="2">
        <v>12.745441968880201</v>
      </c>
      <c r="AI7" s="2">
        <v>12.7792353750504</v>
      </c>
      <c r="AJ7" s="2">
        <v>12.2127252077908</v>
      </c>
      <c r="AK7" s="2">
        <v>12.5755296937919</v>
      </c>
      <c r="AL7" s="2">
        <v>12.5333295059016</v>
      </c>
      <c r="AM7" s="2">
        <v>12.4085552442045</v>
      </c>
      <c r="AN7" s="2">
        <v>12.1393704757129</v>
      </c>
      <c r="AO7" s="2">
        <v>12.2027084072172</v>
      </c>
      <c r="AP7" s="2">
        <v>11.9489396260202</v>
      </c>
      <c r="AQ7" s="2">
        <v>11.604502035563501</v>
      </c>
      <c r="AR7" s="2">
        <v>11.854218832180701</v>
      </c>
      <c r="AS7" s="2">
        <v>11.745572282338101</v>
      </c>
      <c r="AT7" s="2">
        <v>11.445205443794499</v>
      </c>
    </row>
    <row r="8" spans="1:46" ht="14.4" x14ac:dyDescent="0.25">
      <c r="A8" s="22" t="s">
        <v>0</v>
      </c>
      <c r="B8" s="25">
        <v>8</v>
      </c>
      <c r="C8" s="2">
        <v>19.4852562214631</v>
      </c>
      <c r="D8" s="2">
        <v>197.34874215117301</v>
      </c>
      <c r="E8" s="2">
        <v>19.460661523590002</v>
      </c>
      <c r="F8" s="2">
        <v>18.353959845465202</v>
      </c>
      <c r="G8" s="2">
        <v>18.599886482020501</v>
      </c>
      <c r="H8" s="2">
        <v>18.035248924990999</v>
      </c>
      <c r="I8" s="2">
        <v>18.250250718358899</v>
      </c>
      <c r="J8" s="2">
        <v>18.029294814559901</v>
      </c>
      <c r="K8" s="2">
        <v>18.4325526138357</v>
      </c>
      <c r="L8" s="2">
        <v>18.630967720888499</v>
      </c>
      <c r="M8" s="2">
        <v>18.4281535296168</v>
      </c>
      <c r="N8" s="2">
        <v>18.236095941559</v>
      </c>
      <c r="O8" s="2">
        <v>18.178163042686201</v>
      </c>
      <c r="P8" s="2">
        <v>18.7900564221517</v>
      </c>
      <c r="Q8" s="2">
        <v>18.861887147427598</v>
      </c>
      <c r="R8" s="2">
        <v>18.074037749721601</v>
      </c>
      <c r="S8" s="2">
        <v>18.310418978861101</v>
      </c>
      <c r="T8" s="2">
        <v>18.2833610311495</v>
      </c>
      <c r="U8" s="2">
        <v>18.343794765411701</v>
      </c>
      <c r="V8" s="2">
        <v>17.3139787531364</v>
      </c>
      <c r="W8" s="3">
        <v>16.902796017439801</v>
      </c>
      <c r="X8" s="2">
        <v>17.499024487978001</v>
      </c>
      <c r="Y8" s="2">
        <v>17.283059237623998</v>
      </c>
      <c r="Z8" s="2">
        <v>12.256446803206</v>
      </c>
      <c r="AA8" s="2">
        <v>12.034685214803501</v>
      </c>
      <c r="AB8" s="2">
        <v>12.849508446592001</v>
      </c>
      <c r="AC8" s="2">
        <v>13.002580922223901</v>
      </c>
      <c r="AD8" s="2">
        <v>12.678460527748699</v>
      </c>
      <c r="AE8" s="2">
        <v>12.631339732010099</v>
      </c>
      <c r="AF8" s="2">
        <v>13.101538458727701</v>
      </c>
      <c r="AG8" s="2">
        <v>12.567513695684401</v>
      </c>
      <c r="AH8" s="2">
        <v>12.400246429128201</v>
      </c>
      <c r="AI8" s="2">
        <v>12.9247232180817</v>
      </c>
      <c r="AJ8" s="2">
        <v>12.272765851330099</v>
      </c>
      <c r="AK8" s="2">
        <v>12.185791611758001</v>
      </c>
      <c r="AL8" s="2">
        <v>12.349908092473999</v>
      </c>
      <c r="AM8" s="2">
        <v>11.629325841810299</v>
      </c>
      <c r="AN8" s="2">
        <v>12.229047512127099</v>
      </c>
      <c r="AO8" s="2">
        <v>12.331694799372301</v>
      </c>
      <c r="AP8" s="2">
        <v>12.0463088475238</v>
      </c>
      <c r="AQ8" s="2">
        <v>11.564504515605099</v>
      </c>
      <c r="AR8" s="2">
        <v>11.3227423580086</v>
      </c>
      <c r="AS8" s="2">
        <v>11.411140393197799</v>
      </c>
      <c r="AT8" s="2">
        <v>11.3650020852008</v>
      </c>
    </row>
    <row r="9" spans="1:46" x14ac:dyDescent="0.25">
      <c r="A9" s="22" t="s">
        <v>0</v>
      </c>
      <c r="B9" s="25">
        <v>9</v>
      </c>
      <c r="C9" s="2">
        <v>19.858804363582099</v>
      </c>
      <c r="D9" s="2">
        <v>197.789027900458</v>
      </c>
      <c r="E9" s="2">
        <v>19.626952775701401</v>
      </c>
      <c r="F9" s="2">
        <v>19.056528834983801</v>
      </c>
      <c r="G9" s="2">
        <v>19.110903802944499</v>
      </c>
      <c r="H9" s="2">
        <v>18.885150376914901</v>
      </c>
      <c r="I9" s="2">
        <v>18.603729834243602</v>
      </c>
      <c r="J9" s="2">
        <v>18.720459054357601</v>
      </c>
      <c r="K9" s="2">
        <v>19.0707820683776</v>
      </c>
      <c r="L9" s="2">
        <v>19.136179294126801</v>
      </c>
      <c r="M9" s="2">
        <v>19.314102535234401</v>
      </c>
      <c r="N9" s="2">
        <v>18.8128768314672</v>
      </c>
      <c r="O9" s="2">
        <v>19.183323738008301</v>
      </c>
      <c r="P9" s="2">
        <v>19.273967183821199</v>
      </c>
      <c r="Q9" s="2">
        <v>19.248972062947502</v>
      </c>
      <c r="R9" s="2">
        <v>18.4111152528947</v>
      </c>
      <c r="S9" s="2">
        <v>18.4414362698821</v>
      </c>
      <c r="T9" s="2">
        <v>18.3514368642916</v>
      </c>
      <c r="U9" s="2">
        <v>18.5874988927049</v>
      </c>
      <c r="V9" s="2">
        <v>18.703305738877201</v>
      </c>
      <c r="W9" s="2">
        <v>18.132575132061</v>
      </c>
      <c r="X9" s="2">
        <v>18.247393815466001</v>
      </c>
      <c r="Y9" s="2">
        <v>18.6956504945347</v>
      </c>
      <c r="Z9" s="2">
        <v>12.951267322995401</v>
      </c>
      <c r="AA9" s="2">
        <v>12.6814054820378</v>
      </c>
      <c r="AB9" s="2">
        <v>13.310221465995101</v>
      </c>
      <c r="AC9" s="2">
        <v>12.900431746412499</v>
      </c>
      <c r="AD9" s="2">
        <v>12.5637742661822</v>
      </c>
      <c r="AE9" s="2">
        <v>12.7002815624463</v>
      </c>
      <c r="AF9" s="2">
        <v>13.4798294339296</v>
      </c>
      <c r="AG9" s="2">
        <v>12.5182064324759</v>
      </c>
      <c r="AH9" s="2">
        <v>12.8418187797367</v>
      </c>
      <c r="AI9" s="2">
        <v>12.544019506017399</v>
      </c>
      <c r="AJ9" s="2">
        <v>12.552838588544899</v>
      </c>
      <c r="AK9" s="2">
        <v>12.503928784836001</v>
      </c>
      <c r="AL9" s="2">
        <v>12.552477010682599</v>
      </c>
      <c r="AM9" s="2">
        <v>11.862926031374</v>
      </c>
      <c r="AN9" s="2">
        <v>12.123636055377901</v>
      </c>
      <c r="AO9" s="2">
        <v>12.4248199418835</v>
      </c>
      <c r="AP9" s="2">
        <v>12.206866182408501</v>
      </c>
      <c r="AQ9" s="2">
        <v>11.898706895882199</v>
      </c>
      <c r="AR9" s="2">
        <v>11.7998015351584</v>
      </c>
      <c r="AS9" s="2">
        <v>11.5410257583339</v>
      </c>
      <c r="AT9" s="2">
        <v>11.674022510456</v>
      </c>
    </row>
    <row r="10" spans="1:46" x14ac:dyDescent="0.25">
      <c r="A10" s="22" t="s">
        <v>0</v>
      </c>
      <c r="B10" s="25">
        <v>10</v>
      </c>
      <c r="C10" s="2">
        <v>20.546587276611898</v>
      </c>
      <c r="D10" s="2">
        <v>198.01435271547999</v>
      </c>
      <c r="E10" s="2">
        <v>20.393414580650902</v>
      </c>
      <c r="F10" s="2">
        <v>19.8577777849707</v>
      </c>
      <c r="G10" s="2">
        <v>18.8797397281771</v>
      </c>
      <c r="H10" s="2">
        <v>19.4840105719604</v>
      </c>
      <c r="I10" s="2">
        <v>19.4053787295265</v>
      </c>
      <c r="J10" s="2">
        <v>19.782348537432501</v>
      </c>
      <c r="K10" s="2">
        <v>19.419820460332499</v>
      </c>
      <c r="L10" s="2">
        <v>19.597694688469801</v>
      </c>
      <c r="M10" s="2">
        <v>19.515761791547401</v>
      </c>
      <c r="N10" s="2">
        <v>19.079632214579199</v>
      </c>
      <c r="O10" s="2">
        <v>19.320864168973198</v>
      </c>
      <c r="P10" s="2">
        <v>19.8295272104614</v>
      </c>
      <c r="Q10" s="2">
        <v>18.823174119931601</v>
      </c>
      <c r="R10" s="2">
        <v>19.113175141728298</v>
      </c>
      <c r="S10" s="2">
        <v>18.966241434209699</v>
      </c>
      <c r="T10" s="2">
        <v>19.037657190481799</v>
      </c>
      <c r="U10" s="2">
        <v>19.199011295004201</v>
      </c>
      <c r="V10" s="2">
        <v>18.587885596809301</v>
      </c>
      <c r="W10" s="2">
        <v>18.416993729659701</v>
      </c>
      <c r="X10" s="2">
        <v>18.301307922468801</v>
      </c>
      <c r="Y10" s="2">
        <v>18.1408034115485</v>
      </c>
      <c r="Z10" s="2">
        <v>13.0537414028508</v>
      </c>
      <c r="AA10" s="2">
        <v>13.0590181616592</v>
      </c>
      <c r="AB10" s="2">
        <v>13.895770730466801</v>
      </c>
      <c r="AC10" s="2">
        <v>12.719822823435999</v>
      </c>
      <c r="AD10" s="2">
        <v>12.8509260125639</v>
      </c>
      <c r="AE10" s="2">
        <v>13.3581952101691</v>
      </c>
      <c r="AF10" s="2">
        <v>12.8670531897233</v>
      </c>
      <c r="AG10" s="2">
        <v>12.8452736896293</v>
      </c>
      <c r="AH10" s="2">
        <v>12.9079822108152</v>
      </c>
      <c r="AI10" s="2">
        <v>13.035686497551101</v>
      </c>
      <c r="AJ10" s="2">
        <v>12.608342223199999</v>
      </c>
      <c r="AK10" s="2">
        <v>12.7392833676451</v>
      </c>
      <c r="AL10" s="2">
        <v>12.3391551828262</v>
      </c>
      <c r="AM10" s="2">
        <v>12.2365781847937</v>
      </c>
      <c r="AN10" s="2">
        <v>11.909029464424499</v>
      </c>
      <c r="AO10" s="2">
        <v>12.286358216837099</v>
      </c>
      <c r="AP10" s="2">
        <v>12.4234949634125</v>
      </c>
      <c r="AQ10" s="2">
        <v>12.1914945889083</v>
      </c>
      <c r="AR10" s="2">
        <v>11.9474996801116</v>
      </c>
      <c r="AS10" s="2">
        <v>12.3549084109763</v>
      </c>
      <c r="AT10" s="2">
        <v>12.573795787131701</v>
      </c>
    </row>
    <row r="11" spans="1:46" x14ac:dyDescent="0.25">
      <c r="A11" s="22" t="s">
        <v>0</v>
      </c>
      <c r="B11" s="25">
        <v>11</v>
      </c>
      <c r="C11" s="2">
        <v>20.928892464966999</v>
      </c>
      <c r="D11" s="2">
        <v>198.30676391585899</v>
      </c>
      <c r="E11" s="2">
        <v>20.983811014819601</v>
      </c>
      <c r="F11" s="2">
        <v>20.0423433486691</v>
      </c>
      <c r="G11" s="2">
        <v>20.044732158522599</v>
      </c>
      <c r="H11" s="2">
        <v>20.243098625340298</v>
      </c>
      <c r="I11" s="2">
        <v>19.9009691381275</v>
      </c>
      <c r="J11" s="2">
        <v>20.160279309334399</v>
      </c>
      <c r="K11" s="2">
        <v>20.2477772014004</v>
      </c>
      <c r="L11" s="2">
        <v>21.059993887150998</v>
      </c>
      <c r="M11" s="2">
        <v>20.675339019749899</v>
      </c>
      <c r="N11" s="2">
        <v>19.712960015278501</v>
      </c>
      <c r="O11" s="2">
        <v>20.504853012943101</v>
      </c>
      <c r="P11" s="2">
        <v>19.665978853194101</v>
      </c>
      <c r="Q11" s="2">
        <v>19.221446527208901</v>
      </c>
      <c r="R11" s="2">
        <v>19.647944281764499</v>
      </c>
      <c r="S11" s="2">
        <v>19.240488248923501</v>
      </c>
      <c r="T11" s="2">
        <v>19.012192914343199</v>
      </c>
      <c r="U11" s="2">
        <v>18.858927595164701</v>
      </c>
      <c r="V11" s="2">
        <v>19.293140968704201</v>
      </c>
      <c r="W11" s="2">
        <v>19.086477870428599</v>
      </c>
      <c r="X11" s="2">
        <v>18.493635311321601</v>
      </c>
      <c r="Y11" s="2">
        <v>19.036629239649098</v>
      </c>
      <c r="Z11" s="2">
        <v>13.260394823847699</v>
      </c>
      <c r="AA11" s="2">
        <v>13.151101054670599</v>
      </c>
      <c r="AB11" s="2">
        <v>14.0771177218788</v>
      </c>
      <c r="AC11" s="2">
        <v>13.6155321642483</v>
      </c>
      <c r="AD11" s="2">
        <v>13.3841410754245</v>
      </c>
      <c r="AE11" s="2">
        <v>13.590705583573699</v>
      </c>
      <c r="AF11" s="2">
        <v>13.612500088414301</v>
      </c>
      <c r="AG11" s="2">
        <v>13.2351220107118</v>
      </c>
      <c r="AH11" s="2">
        <v>13.1055078213488</v>
      </c>
      <c r="AI11" s="2">
        <v>13.4236855941224</v>
      </c>
      <c r="AJ11" s="2">
        <v>13.3802462829227</v>
      </c>
      <c r="AK11" s="2">
        <v>12.45955788845</v>
      </c>
      <c r="AL11" s="2">
        <v>13.2985759122476</v>
      </c>
      <c r="AM11" s="2">
        <v>12.7355957043956</v>
      </c>
      <c r="AN11" s="2">
        <v>12.5910563507269</v>
      </c>
      <c r="AO11" s="2">
        <v>13.034893875638099</v>
      </c>
      <c r="AP11" s="2">
        <v>12.7744545349214</v>
      </c>
      <c r="AQ11" s="2">
        <v>11.9959304221418</v>
      </c>
      <c r="AR11" s="2">
        <v>12.536526380848199</v>
      </c>
      <c r="AS11" s="2">
        <v>12.5899146808654</v>
      </c>
      <c r="AT11" s="2">
        <v>12.5005737196096</v>
      </c>
    </row>
    <row r="12" spans="1:46" x14ac:dyDescent="0.25">
      <c r="A12" s="22" t="s">
        <v>0</v>
      </c>
      <c r="B12" s="25">
        <v>12</v>
      </c>
      <c r="C12" s="2">
        <v>21.802354683966598</v>
      </c>
      <c r="D12" s="2">
        <v>198.70739182790001</v>
      </c>
      <c r="E12" s="2">
        <v>21.819844628732302</v>
      </c>
      <c r="F12" s="2">
        <v>20.918973164366999</v>
      </c>
      <c r="G12" s="2">
        <v>20.844852262537099</v>
      </c>
      <c r="H12" s="2">
        <v>21.273083291425099</v>
      </c>
      <c r="I12" s="2">
        <v>20.441172026295501</v>
      </c>
      <c r="J12" s="2">
        <v>20.440555064750502</v>
      </c>
      <c r="K12" s="2">
        <v>21.3753895016476</v>
      </c>
      <c r="L12" s="2">
        <v>20.9105533661624</v>
      </c>
      <c r="M12" s="2">
        <v>20.736404323731001</v>
      </c>
      <c r="N12" s="2">
        <v>21.109430086155498</v>
      </c>
      <c r="O12" s="2">
        <v>20.793979297308098</v>
      </c>
      <c r="P12" s="2">
        <v>20.408969066565199</v>
      </c>
      <c r="Q12" s="2">
        <v>20.197613157866702</v>
      </c>
      <c r="R12" s="2">
        <v>20.048055997650501</v>
      </c>
      <c r="S12" s="2">
        <v>20.187813839552899</v>
      </c>
      <c r="T12" s="2">
        <v>20.381269369674499</v>
      </c>
      <c r="U12" s="2">
        <v>19.708961475498199</v>
      </c>
      <c r="V12" s="2">
        <v>20.190382019887998</v>
      </c>
      <c r="W12" s="2">
        <v>20.012725109920598</v>
      </c>
      <c r="X12" s="2">
        <v>19.418789927908499</v>
      </c>
      <c r="Y12" s="2">
        <v>19.832667116633999</v>
      </c>
      <c r="Z12" s="2">
        <v>13.765353412536401</v>
      </c>
      <c r="AA12" s="2">
        <v>13.6268085231159</v>
      </c>
      <c r="AB12" s="2">
        <v>14.3081708672615</v>
      </c>
      <c r="AC12" s="2">
        <v>14.2678583536287</v>
      </c>
      <c r="AD12" s="2">
        <v>13.7776364100758</v>
      </c>
      <c r="AE12" s="2">
        <v>13.684031553273099</v>
      </c>
      <c r="AF12" s="2">
        <v>13.9343483876674</v>
      </c>
      <c r="AG12" s="2">
        <v>13.8341104822416</v>
      </c>
      <c r="AH12" s="2">
        <v>13.618030025007901</v>
      </c>
      <c r="AI12" s="2">
        <v>14.0660824444215</v>
      </c>
      <c r="AJ12" s="2">
        <v>13.8359220414399</v>
      </c>
      <c r="AK12" s="2">
        <v>13.5317909363536</v>
      </c>
      <c r="AL12" s="2">
        <v>13.235405421746799</v>
      </c>
      <c r="AM12" s="2">
        <v>13.405083255044801</v>
      </c>
      <c r="AN12" s="2">
        <v>13.480050527966901</v>
      </c>
      <c r="AO12" s="2">
        <v>13.686798953640301</v>
      </c>
      <c r="AP12" s="2">
        <v>13.2236496726865</v>
      </c>
      <c r="AQ12" s="2">
        <v>12.918503348759399</v>
      </c>
      <c r="AR12" s="2">
        <v>12.762539462864099</v>
      </c>
      <c r="AS12" s="2">
        <v>12.844210114071799</v>
      </c>
      <c r="AT12" s="2">
        <v>12.965535612032401</v>
      </c>
    </row>
    <row r="13" spans="1:46" x14ac:dyDescent="0.25">
      <c r="A13" s="22" t="s">
        <v>0</v>
      </c>
      <c r="B13" s="25">
        <v>13</v>
      </c>
      <c r="C13" s="2">
        <v>22.187178583543499</v>
      </c>
      <c r="D13" s="2">
        <v>199.42297808828701</v>
      </c>
      <c r="E13" s="2">
        <v>22.068454997624599</v>
      </c>
      <c r="F13" s="2">
        <v>21.641079118537402</v>
      </c>
      <c r="G13" s="2">
        <v>21.2245055347008</v>
      </c>
      <c r="H13" s="2">
        <v>21.276229358309202</v>
      </c>
      <c r="I13" s="2">
        <v>20.996415146562899</v>
      </c>
      <c r="J13" s="2">
        <v>21.200849544370801</v>
      </c>
      <c r="K13" s="2">
        <v>21.311671992038502</v>
      </c>
      <c r="L13" s="2">
        <v>21.159779005399201</v>
      </c>
      <c r="M13" s="2">
        <v>21.6272237358355</v>
      </c>
      <c r="N13" s="2">
        <v>20.9250848844605</v>
      </c>
      <c r="O13" s="2">
        <v>20.030843887040199</v>
      </c>
      <c r="P13" s="2">
        <v>21.0205863696482</v>
      </c>
      <c r="Q13" s="2">
        <v>21.152637445339298</v>
      </c>
      <c r="R13" s="2">
        <v>20.8746775072673</v>
      </c>
      <c r="S13" s="2">
        <v>20.600579530692201</v>
      </c>
      <c r="T13" s="2">
        <v>20.9270179009686</v>
      </c>
      <c r="U13" s="2">
        <v>20.886594663869399</v>
      </c>
      <c r="V13" s="2">
        <v>20.510769838023901</v>
      </c>
      <c r="W13" s="2">
        <v>19.9545796443443</v>
      </c>
      <c r="X13" s="2">
        <v>19.7091316833394</v>
      </c>
      <c r="Y13" s="2">
        <v>20.3177284822624</v>
      </c>
      <c r="Z13" s="2">
        <v>14.371809444119</v>
      </c>
      <c r="AA13" s="2">
        <v>13.803820228248799</v>
      </c>
      <c r="AB13" s="2">
        <v>14.520515762102599</v>
      </c>
      <c r="AC13" s="2">
        <v>14.0916213397905</v>
      </c>
      <c r="AD13" s="2">
        <v>14.2904965348256</v>
      </c>
      <c r="AE13" s="2">
        <v>14.0066275800691</v>
      </c>
      <c r="AF13" s="2">
        <v>13.9298145715504</v>
      </c>
      <c r="AG13" s="2">
        <v>13.5679740488146</v>
      </c>
      <c r="AH13" s="2">
        <v>13.644396425772699</v>
      </c>
      <c r="AI13" s="2">
        <v>14.467642592230501</v>
      </c>
      <c r="AJ13" s="2">
        <v>14.0969816464226</v>
      </c>
      <c r="AK13" s="2">
        <v>13.966293496585999</v>
      </c>
      <c r="AL13" s="2">
        <v>13.944436540436101</v>
      </c>
      <c r="AM13" s="2">
        <v>14.3871632751974</v>
      </c>
      <c r="AN13" s="2">
        <v>13.5915672503846</v>
      </c>
      <c r="AO13" s="2">
        <v>13.674472915618299</v>
      </c>
      <c r="AP13" s="2">
        <v>13.523898061133</v>
      </c>
      <c r="AQ13" s="2">
        <v>13.5141714575583</v>
      </c>
      <c r="AR13" s="2">
        <v>13.465889872014399</v>
      </c>
      <c r="AS13" s="2">
        <v>13.5665164205013</v>
      </c>
      <c r="AT13" s="2">
        <v>13.459117924142401</v>
      </c>
    </row>
    <row r="14" spans="1:46" ht="14.4" x14ac:dyDescent="0.25">
      <c r="A14" s="22" t="s">
        <v>0</v>
      </c>
      <c r="B14" s="25">
        <v>14</v>
      </c>
      <c r="C14" s="2">
        <v>22.0107068302224</v>
      </c>
      <c r="D14" s="2">
        <v>199.85050241712301</v>
      </c>
      <c r="E14" s="2">
        <v>22.031020181252298</v>
      </c>
      <c r="F14" s="2">
        <v>21.5880374471717</v>
      </c>
      <c r="G14" s="2">
        <v>21.3185159982663</v>
      </c>
      <c r="H14" s="2">
        <v>21.778276824614299</v>
      </c>
      <c r="I14" s="2">
        <v>21.108920802125599</v>
      </c>
      <c r="J14" s="2">
        <v>21.498237842869798</v>
      </c>
      <c r="K14" s="2">
        <v>21.280923149945799</v>
      </c>
      <c r="L14" s="2">
        <v>21.115559740818199</v>
      </c>
      <c r="M14" s="2">
        <v>20.861959962656002</v>
      </c>
      <c r="N14" s="2">
        <v>20.772754589276602</v>
      </c>
      <c r="O14" s="2">
        <v>20.592810242321299</v>
      </c>
      <c r="P14" s="2">
        <v>21.159801870188499</v>
      </c>
      <c r="Q14" s="2">
        <v>21.218368080358601</v>
      </c>
      <c r="R14" s="2">
        <v>20.969016924475099</v>
      </c>
      <c r="S14" s="2">
        <v>20.7334622187939</v>
      </c>
      <c r="T14" s="2">
        <v>20.6356164602348</v>
      </c>
      <c r="U14" s="2">
        <v>20.578342387074098</v>
      </c>
      <c r="V14" s="2">
        <v>20.457397828553201</v>
      </c>
      <c r="W14" s="3">
        <v>19.636121558222701</v>
      </c>
      <c r="X14" s="2">
        <v>19.722529081142401</v>
      </c>
      <c r="Y14" s="2">
        <v>20.3387499566843</v>
      </c>
      <c r="Z14" s="2">
        <v>14.393495231226201</v>
      </c>
      <c r="AA14" s="2">
        <v>14.151295198098399</v>
      </c>
      <c r="AB14" s="2">
        <v>14.512194111802</v>
      </c>
      <c r="AC14" s="2">
        <v>14.1736666178811</v>
      </c>
      <c r="AD14" s="2">
        <v>14.306744655518999</v>
      </c>
      <c r="AE14" s="2">
        <v>14.2910928590662</v>
      </c>
      <c r="AF14" s="2">
        <v>14.249731400221201</v>
      </c>
      <c r="AG14" s="2">
        <v>13.7680008408242</v>
      </c>
      <c r="AH14" s="2">
        <v>14.067003105172001</v>
      </c>
      <c r="AI14" s="2">
        <v>14.9421560431621</v>
      </c>
      <c r="AJ14" s="2">
        <v>14.4985333594196</v>
      </c>
      <c r="AK14" s="2">
        <v>14.1056671276275</v>
      </c>
      <c r="AL14" s="2">
        <v>14.0870497633525</v>
      </c>
      <c r="AM14" s="2">
        <v>14.2256807589596</v>
      </c>
      <c r="AN14" s="2">
        <v>13.6083758820479</v>
      </c>
      <c r="AO14" s="2">
        <v>13.691033041420299</v>
      </c>
      <c r="AP14" s="2">
        <v>13.7517084067235</v>
      </c>
      <c r="AQ14" s="2">
        <v>13.240786396673</v>
      </c>
      <c r="AR14" s="2">
        <v>13.462112060435301</v>
      </c>
      <c r="AS14" s="2">
        <v>13.9317403919811</v>
      </c>
      <c r="AT14" s="2">
        <v>13.6775891794281</v>
      </c>
    </row>
    <row r="15" spans="1:46" ht="14.4" x14ac:dyDescent="0.25">
      <c r="A15" s="22" t="s">
        <v>0</v>
      </c>
      <c r="B15" s="25">
        <v>15</v>
      </c>
      <c r="C15" s="2">
        <v>22.869154753153101</v>
      </c>
      <c r="D15" s="2">
        <v>200.71644852472301</v>
      </c>
      <c r="E15" s="2">
        <v>22.4521017179853</v>
      </c>
      <c r="F15" s="2">
        <v>22.904513551558999</v>
      </c>
      <c r="G15" s="2">
        <v>22.5985888109428</v>
      </c>
      <c r="H15" s="2">
        <v>22.934980181900599</v>
      </c>
      <c r="I15" s="2">
        <v>22.422445914501498</v>
      </c>
      <c r="J15" s="2">
        <v>22.2405285150186</v>
      </c>
      <c r="K15" s="2">
        <v>22.648239605077201</v>
      </c>
      <c r="L15" s="2">
        <v>22.740955916421399</v>
      </c>
      <c r="M15" s="2">
        <v>21.9465179534571</v>
      </c>
      <c r="N15" s="2">
        <v>21.549340615153099</v>
      </c>
      <c r="O15" s="2">
        <v>21.8928958030925</v>
      </c>
      <c r="P15" s="2">
        <v>22.0430390583895</v>
      </c>
      <c r="Q15" s="2">
        <v>21.7988874905142</v>
      </c>
      <c r="R15" s="2">
        <v>22.143989001694202</v>
      </c>
      <c r="S15" s="2">
        <v>21.5276658644439</v>
      </c>
      <c r="T15" s="2">
        <v>22.002269487371802</v>
      </c>
      <c r="U15" s="2">
        <v>21.6342109682302</v>
      </c>
      <c r="V15" s="2">
        <v>21.496236064255498</v>
      </c>
      <c r="W15" s="2">
        <v>21.620414768026698</v>
      </c>
      <c r="X15" s="2">
        <v>21.0179459814326</v>
      </c>
      <c r="Y15" s="3">
        <v>20.929062240609699</v>
      </c>
      <c r="Z15" s="2">
        <v>14.943843541366</v>
      </c>
      <c r="AA15" s="2">
        <v>14.467357022668899</v>
      </c>
      <c r="AB15" s="2">
        <v>15.396297001795901</v>
      </c>
      <c r="AC15" s="2">
        <v>14.688130597581701</v>
      </c>
      <c r="AD15" s="2">
        <v>14.7879561460788</v>
      </c>
      <c r="AE15" s="2">
        <v>14.377558201034899</v>
      </c>
      <c r="AF15" s="2">
        <v>14.522578436319399</v>
      </c>
      <c r="AG15" s="2">
        <v>14.507348395863101</v>
      </c>
      <c r="AH15" s="2">
        <v>14.346976614276899</v>
      </c>
      <c r="AI15" s="2">
        <v>15.4510169677603</v>
      </c>
      <c r="AJ15" s="2">
        <v>14.5438602138617</v>
      </c>
      <c r="AK15" s="2">
        <v>14.8432118921891</v>
      </c>
      <c r="AL15" s="2">
        <v>14.6273149398616</v>
      </c>
      <c r="AM15" s="2">
        <v>14.522032168029</v>
      </c>
      <c r="AN15" s="2">
        <v>14.2055179683812</v>
      </c>
      <c r="AO15" s="2">
        <v>14.711957539937099</v>
      </c>
      <c r="AP15" s="2">
        <v>14.785625764705699</v>
      </c>
      <c r="AQ15" s="2">
        <v>14.544600679608701</v>
      </c>
      <c r="AR15" s="2">
        <v>14.2275121443017</v>
      </c>
      <c r="AS15" s="2">
        <v>14.278004612142499</v>
      </c>
      <c r="AT15" s="2">
        <v>14.147523163175199</v>
      </c>
    </row>
    <row r="16" spans="1:46" ht="14.4" x14ac:dyDescent="0.25">
      <c r="A16" s="22" t="s">
        <v>0</v>
      </c>
      <c r="B16" s="25">
        <v>16</v>
      </c>
      <c r="C16" s="2">
        <v>23.007300715245201</v>
      </c>
      <c r="D16" s="2">
        <v>201.45283362694599</v>
      </c>
      <c r="E16" s="2">
        <v>22.795645798678201</v>
      </c>
      <c r="F16" s="2">
        <v>23.2763964935553</v>
      </c>
      <c r="G16" s="2">
        <v>23.288077866601999</v>
      </c>
      <c r="H16" s="2">
        <v>23.264653932226601</v>
      </c>
      <c r="I16" s="2">
        <v>22.816718778098402</v>
      </c>
      <c r="J16" s="2">
        <v>22.314614338789699</v>
      </c>
      <c r="K16" s="2">
        <v>22.6416864644547</v>
      </c>
      <c r="L16" s="2">
        <v>22.135837472300899</v>
      </c>
      <c r="M16" s="2">
        <v>22.0663641892614</v>
      </c>
      <c r="N16" s="2">
        <v>22.080059313153701</v>
      </c>
      <c r="O16" s="2">
        <v>21.627770120108298</v>
      </c>
      <c r="P16" s="2">
        <v>21.5941696757499</v>
      </c>
      <c r="Q16" s="2">
        <v>22.010631866810201</v>
      </c>
      <c r="R16" s="2">
        <v>21.508555108321801</v>
      </c>
      <c r="S16" s="2">
        <v>22.2173328520403</v>
      </c>
      <c r="T16" s="2">
        <v>22.403270095152699</v>
      </c>
      <c r="U16" s="2">
        <v>21.754695246225602</v>
      </c>
      <c r="V16" s="2">
        <v>22.108159869578898</v>
      </c>
      <c r="W16" s="3">
        <v>21.127212608341701</v>
      </c>
      <c r="X16" s="2">
        <v>21.4400264007818</v>
      </c>
      <c r="Y16" s="2">
        <v>21.6469260686988</v>
      </c>
      <c r="Z16" s="2">
        <v>14.7134861108711</v>
      </c>
      <c r="AA16" s="2">
        <v>13.9502797657921</v>
      </c>
      <c r="AB16" s="2">
        <v>14.816084178637499</v>
      </c>
      <c r="AC16" s="2">
        <v>14.721402070245301</v>
      </c>
      <c r="AD16" s="2">
        <v>14.681033727874301</v>
      </c>
      <c r="AE16" s="2">
        <v>14.173722465999401</v>
      </c>
      <c r="AF16" s="2">
        <v>14.3259050159535</v>
      </c>
      <c r="AG16" s="2">
        <v>14.463555515676299</v>
      </c>
      <c r="AH16" s="2">
        <v>14.088341063563499</v>
      </c>
      <c r="AI16" s="2">
        <v>14.660576651802799</v>
      </c>
      <c r="AJ16" s="2">
        <v>14.4074465219612</v>
      </c>
      <c r="AK16" s="2">
        <v>14.3113557515049</v>
      </c>
      <c r="AL16" s="2">
        <v>14.225194344802601</v>
      </c>
      <c r="AM16" s="2">
        <v>14.5351372649586</v>
      </c>
      <c r="AN16" s="2">
        <v>14.000612559968699</v>
      </c>
      <c r="AO16" s="2">
        <v>14.2308995752502</v>
      </c>
      <c r="AP16" s="2">
        <v>14.3324944669597</v>
      </c>
      <c r="AQ16" s="2">
        <v>13.7875427352686</v>
      </c>
      <c r="AR16" s="2">
        <v>13.8556126828163</v>
      </c>
      <c r="AS16" s="2">
        <v>13.414131883515999</v>
      </c>
      <c r="AT16" s="2">
        <v>13.5508870167809</v>
      </c>
    </row>
    <row r="17" spans="1:46" x14ac:dyDescent="0.25">
      <c r="A17" s="22" t="s">
        <v>0</v>
      </c>
      <c r="B17" s="25">
        <v>17</v>
      </c>
      <c r="C17" s="2">
        <v>23.6462792020039</v>
      </c>
      <c r="D17" s="2">
        <v>201.82690176256</v>
      </c>
      <c r="E17" s="2">
        <v>23.668048372405099</v>
      </c>
      <c r="F17" s="2">
        <v>23.7892180298754</v>
      </c>
      <c r="G17" s="2">
        <v>23.6721805926508</v>
      </c>
      <c r="H17" s="2">
        <v>22.9723574527987</v>
      </c>
      <c r="I17" s="2">
        <v>23.0659573633273</v>
      </c>
      <c r="J17" s="2">
        <v>22.366128938032301</v>
      </c>
      <c r="K17" s="2">
        <v>23.375038972627198</v>
      </c>
      <c r="L17" s="2">
        <v>22.975946994882399</v>
      </c>
      <c r="M17" s="2">
        <v>23.134211531631401</v>
      </c>
      <c r="N17" s="2">
        <v>22.450272744607801</v>
      </c>
      <c r="O17" s="2">
        <v>22.6902874501768</v>
      </c>
      <c r="P17" s="2">
        <v>23.068170677258401</v>
      </c>
      <c r="Q17" s="2">
        <v>23.112317675109001</v>
      </c>
      <c r="R17" s="2">
        <v>23.1071014220887</v>
      </c>
      <c r="S17" s="2">
        <v>23.3546764032012</v>
      </c>
      <c r="T17" s="2">
        <v>23.374596269162801</v>
      </c>
      <c r="U17" s="2">
        <v>23.752438248662301</v>
      </c>
      <c r="V17" s="2">
        <v>22.6516436662255</v>
      </c>
      <c r="W17" s="2">
        <v>22.797178213698899</v>
      </c>
      <c r="X17" s="2">
        <v>22.594379850861401</v>
      </c>
      <c r="Y17" s="2">
        <v>22.920786670148001</v>
      </c>
      <c r="Z17" s="2">
        <v>14.974713725411201</v>
      </c>
      <c r="AA17" s="2">
        <v>13.8119947176517</v>
      </c>
      <c r="AB17" s="2">
        <v>14.925622608577701</v>
      </c>
      <c r="AC17" s="2">
        <v>14.4779973132701</v>
      </c>
      <c r="AD17" s="2">
        <v>14.7999535097258</v>
      </c>
      <c r="AE17" s="2">
        <v>14.147758840655399</v>
      </c>
      <c r="AF17" s="2">
        <v>14.4358142207864</v>
      </c>
      <c r="AG17" s="2">
        <v>14.4879128355012</v>
      </c>
      <c r="AH17" s="2">
        <v>14.1046628032973</v>
      </c>
      <c r="AI17" s="2">
        <v>14.9388377148633</v>
      </c>
      <c r="AJ17" s="2">
        <v>14.884422836637</v>
      </c>
      <c r="AK17" s="2">
        <v>14.7967978533683</v>
      </c>
      <c r="AL17" s="2">
        <v>14.626049969394201</v>
      </c>
      <c r="AM17" s="2">
        <v>14.2712967033093</v>
      </c>
      <c r="AN17" s="2">
        <v>14.0055666900529</v>
      </c>
      <c r="AO17" s="2">
        <v>14.338930160705001</v>
      </c>
      <c r="AP17" s="2">
        <v>14.786403928103001</v>
      </c>
      <c r="AQ17" s="2">
        <v>13.897445549576</v>
      </c>
      <c r="AR17" s="2">
        <v>14.0338598185335</v>
      </c>
      <c r="AS17" s="2">
        <v>13.9463896822629</v>
      </c>
      <c r="AT17" s="2">
        <v>13.923430189520801</v>
      </c>
    </row>
    <row r="18" spans="1:46" x14ac:dyDescent="0.25">
      <c r="A18" s="22" t="s">
        <v>0</v>
      </c>
      <c r="B18" s="25">
        <v>18</v>
      </c>
      <c r="C18" s="2">
        <v>23.8320817285692</v>
      </c>
      <c r="D18" s="2">
        <v>202.56238030178801</v>
      </c>
      <c r="E18" s="2">
        <v>23.798245011373101</v>
      </c>
      <c r="F18" s="2">
        <v>23.407928602655499</v>
      </c>
      <c r="G18" s="2">
        <v>23.310268205079598</v>
      </c>
      <c r="H18" s="2">
        <v>23.6318308000345</v>
      </c>
      <c r="I18" s="2">
        <v>23.539074116936298</v>
      </c>
      <c r="J18" s="2">
        <v>23.2447828886929</v>
      </c>
      <c r="K18" s="2">
        <v>22.851801954682099</v>
      </c>
      <c r="L18" s="2">
        <v>23.2519636898129</v>
      </c>
      <c r="M18" s="2">
        <v>23.482947805607999</v>
      </c>
      <c r="N18" s="2">
        <v>23.280075153181901</v>
      </c>
      <c r="O18" s="2">
        <v>23.643327767796801</v>
      </c>
      <c r="P18" s="2">
        <v>23.8336995445238</v>
      </c>
      <c r="Q18" s="2">
        <v>23.458156310172502</v>
      </c>
      <c r="R18" s="2">
        <v>23.587361597572301</v>
      </c>
      <c r="S18" s="2">
        <v>22.939408551030201</v>
      </c>
      <c r="T18" s="2">
        <v>22.527508843005201</v>
      </c>
      <c r="U18" s="2">
        <v>22.481642330082199</v>
      </c>
      <c r="V18" s="2">
        <v>22.709209651835302</v>
      </c>
      <c r="W18" s="2">
        <v>21.957336033469598</v>
      </c>
      <c r="X18" s="2">
        <v>22.551359727286599</v>
      </c>
      <c r="Y18" s="2">
        <v>23.080510718604</v>
      </c>
      <c r="Z18" s="2">
        <v>15.034033170746101</v>
      </c>
      <c r="AA18" s="2">
        <v>13.878541626280899</v>
      </c>
      <c r="AB18" s="2">
        <v>14.8050312197088</v>
      </c>
      <c r="AC18" s="2">
        <v>14.478980019926301</v>
      </c>
      <c r="AD18" s="2">
        <v>14.4903773104063</v>
      </c>
      <c r="AE18" s="2">
        <v>14.115926309897899</v>
      </c>
      <c r="AF18" s="2">
        <v>14.4670305363047</v>
      </c>
      <c r="AG18" s="2">
        <v>13.9029352571359</v>
      </c>
      <c r="AH18" s="2">
        <v>14.1042323306744</v>
      </c>
      <c r="AI18" s="2">
        <v>14.774339174181399</v>
      </c>
      <c r="AJ18" s="2">
        <v>14.815217377652701</v>
      </c>
      <c r="AK18" s="2">
        <v>14.5921201196475</v>
      </c>
      <c r="AL18" s="2">
        <v>14.450393393137499</v>
      </c>
      <c r="AM18" s="2">
        <v>14.145287323544499</v>
      </c>
      <c r="AN18" s="2">
        <v>14.423410652048799</v>
      </c>
      <c r="AO18" s="2">
        <v>14.014215368994501</v>
      </c>
      <c r="AP18" s="2">
        <v>14.543068740450201</v>
      </c>
      <c r="AQ18" s="2">
        <v>13.7375050001988</v>
      </c>
      <c r="AR18" s="2">
        <v>13.427724894101001</v>
      </c>
      <c r="AS18" s="2">
        <v>13.765025730872299</v>
      </c>
      <c r="AT18" s="2">
        <v>13.6994177324761</v>
      </c>
    </row>
    <row r="19" spans="1:46" x14ac:dyDescent="0.25">
      <c r="A19" s="22" t="s">
        <v>0</v>
      </c>
      <c r="B19" s="25">
        <v>19</v>
      </c>
      <c r="C19" s="2">
        <v>24.289756123131099</v>
      </c>
      <c r="D19" s="2">
        <v>203.13954125172501</v>
      </c>
      <c r="E19" s="2">
        <v>23.771453118027001</v>
      </c>
      <c r="F19" s="2">
        <v>23.7943680458492</v>
      </c>
      <c r="G19" s="2">
        <v>23.094801739217999</v>
      </c>
      <c r="H19" s="2">
        <v>23.8151083207051</v>
      </c>
      <c r="I19" s="2">
        <v>24.051711806432401</v>
      </c>
      <c r="J19" s="2">
        <v>23.327868494877499</v>
      </c>
      <c r="K19" s="2">
        <v>23.390025392801999</v>
      </c>
      <c r="L19" s="2">
        <v>23.7789034425622</v>
      </c>
      <c r="M19" s="2">
        <v>24.013418588197901</v>
      </c>
      <c r="N19" s="2">
        <v>22.866659539995698</v>
      </c>
      <c r="O19" s="2">
        <v>23.2563815939276</v>
      </c>
      <c r="P19" s="2">
        <v>24.054463182939202</v>
      </c>
      <c r="Q19" s="2">
        <v>23.369916366982899</v>
      </c>
      <c r="R19" s="2">
        <v>23.261902055118401</v>
      </c>
      <c r="S19" s="2">
        <v>23.904357598586</v>
      </c>
      <c r="T19" s="2">
        <v>22.7777322978888</v>
      </c>
      <c r="U19" s="2">
        <v>22.565108214178402</v>
      </c>
      <c r="V19" s="2">
        <v>22.392494934995501</v>
      </c>
      <c r="W19" s="2">
        <v>22.5490852721904</v>
      </c>
      <c r="X19" s="2">
        <v>23.0879369311677</v>
      </c>
      <c r="Y19" s="2">
        <v>23.067582896475798</v>
      </c>
      <c r="Z19" s="2">
        <v>15.3040992094049</v>
      </c>
      <c r="AA19" s="2">
        <v>14.1992184821428</v>
      </c>
      <c r="AB19" s="2">
        <v>14.837829277377001</v>
      </c>
      <c r="AC19" s="2">
        <v>14.8692700690052</v>
      </c>
      <c r="AD19" s="2">
        <v>14.6734479479721</v>
      </c>
      <c r="AE19" s="2">
        <v>14.661220493381901</v>
      </c>
      <c r="AF19" s="2">
        <v>14.696057493272701</v>
      </c>
      <c r="AG19" s="2">
        <v>14.2822820839173</v>
      </c>
      <c r="AH19" s="2">
        <v>14.704206656444301</v>
      </c>
      <c r="AI19" s="2">
        <v>15.320109698129899</v>
      </c>
      <c r="AJ19" s="2">
        <v>15.2246445569071</v>
      </c>
      <c r="AK19" s="2">
        <v>14.7163241223734</v>
      </c>
      <c r="AL19" s="2">
        <v>14.2924941355373</v>
      </c>
      <c r="AM19" s="2">
        <v>14.1396132493783</v>
      </c>
      <c r="AN19" s="2">
        <v>14.7111478681847</v>
      </c>
      <c r="AO19" s="2">
        <v>14.3720934322285</v>
      </c>
      <c r="AP19" s="2">
        <v>15.0153860423504</v>
      </c>
      <c r="AQ19" s="2">
        <v>13.8030505077966</v>
      </c>
      <c r="AR19" s="2">
        <v>13.7099282445845</v>
      </c>
      <c r="AS19" s="2">
        <v>14.1297365642667</v>
      </c>
      <c r="AT19" s="2">
        <v>14.2836119727825</v>
      </c>
    </row>
    <row r="20" spans="1:46" x14ac:dyDescent="0.25">
      <c r="A20" s="22" t="s">
        <v>0</v>
      </c>
      <c r="B20" s="25">
        <v>20</v>
      </c>
      <c r="C20" s="2">
        <v>24.531034621935898</v>
      </c>
      <c r="D20" s="2">
        <v>203.840003846792</v>
      </c>
      <c r="E20" s="2">
        <v>24.471811342867099</v>
      </c>
      <c r="F20" s="2">
        <v>24.287633075162798</v>
      </c>
      <c r="G20" s="2">
        <v>23.9790227465583</v>
      </c>
      <c r="H20" s="2">
        <v>24.1250484237707</v>
      </c>
      <c r="I20" s="2">
        <v>23.8600013820509</v>
      </c>
      <c r="J20" s="2">
        <v>24.298558838971299</v>
      </c>
      <c r="K20" s="2">
        <v>23.790564983198198</v>
      </c>
      <c r="L20" s="2">
        <v>23.971324082350598</v>
      </c>
      <c r="M20" s="2">
        <v>23.803648320325301</v>
      </c>
      <c r="N20" s="2">
        <v>23.759442764974299</v>
      </c>
      <c r="O20" s="2">
        <v>24.382952260981501</v>
      </c>
      <c r="P20" s="2">
        <v>23.964423836336799</v>
      </c>
      <c r="Q20" s="2">
        <v>24.2641190796332</v>
      </c>
      <c r="R20" s="2">
        <v>24.0025971292891</v>
      </c>
      <c r="S20" s="2">
        <v>23.338332310121899</v>
      </c>
      <c r="T20" s="2">
        <v>23.9000579077235</v>
      </c>
      <c r="U20" s="2">
        <v>23.570388592892801</v>
      </c>
      <c r="V20" s="2">
        <v>23.646575003575101</v>
      </c>
      <c r="W20" s="2">
        <v>23.511732186729098</v>
      </c>
      <c r="X20" s="2">
        <v>23.333400735540401</v>
      </c>
      <c r="Y20" s="2">
        <v>23.780482549633199</v>
      </c>
      <c r="Z20" s="2">
        <v>15.702482050803001</v>
      </c>
      <c r="AA20" s="2">
        <v>14.7897305418348</v>
      </c>
      <c r="AB20" s="2">
        <v>14.8783883680887</v>
      </c>
      <c r="AC20" s="2">
        <v>14.9759743764217</v>
      </c>
      <c r="AD20" s="2">
        <v>14.6441093502802</v>
      </c>
      <c r="AE20" s="2">
        <v>14.8468961106681</v>
      </c>
      <c r="AF20" s="2">
        <v>14.620324600136501</v>
      </c>
      <c r="AG20" s="2">
        <v>14.546806918346</v>
      </c>
      <c r="AH20" s="2">
        <v>14.380254469018499</v>
      </c>
      <c r="AI20" s="2">
        <v>14.750609745189101</v>
      </c>
      <c r="AJ20" s="2">
        <v>15.0001261653545</v>
      </c>
      <c r="AK20" s="2">
        <v>15.046327846957199</v>
      </c>
      <c r="AL20" s="2">
        <v>14.6337506922456</v>
      </c>
      <c r="AM20" s="2">
        <v>14.4289021286916</v>
      </c>
      <c r="AN20" s="2">
        <v>14.8243419404129</v>
      </c>
      <c r="AO20" s="2">
        <v>14.525039520990999</v>
      </c>
      <c r="AP20" s="2">
        <v>14.6298807324054</v>
      </c>
      <c r="AQ20" s="2">
        <v>14.3814261253171</v>
      </c>
      <c r="AR20" s="2">
        <v>14.266414488761599</v>
      </c>
      <c r="AS20" s="2">
        <v>14.588026673935399</v>
      </c>
      <c r="AT20" s="2">
        <v>14.598280838901101</v>
      </c>
    </row>
    <row r="21" spans="1:46" x14ac:dyDescent="0.25">
      <c r="A21" s="22" t="s">
        <v>0</v>
      </c>
      <c r="B21" s="25">
        <v>21</v>
      </c>
      <c r="C21" s="2">
        <v>24.643101287433499</v>
      </c>
      <c r="D21" s="2">
        <v>204.25796357867799</v>
      </c>
      <c r="E21" s="2">
        <v>24.334513802024599</v>
      </c>
      <c r="F21" s="2">
        <v>24.140865338602499</v>
      </c>
      <c r="G21" s="2">
        <v>23.8442874712606</v>
      </c>
      <c r="H21" s="2">
        <v>24.317166936117399</v>
      </c>
      <c r="I21" s="2">
        <v>23.805777994518898</v>
      </c>
      <c r="J21" s="2">
        <v>24.1128055809559</v>
      </c>
      <c r="K21" s="2">
        <v>24.260104209343702</v>
      </c>
      <c r="L21" s="2">
        <v>24.736144984161101</v>
      </c>
      <c r="M21" s="2">
        <v>24.6341048382256</v>
      </c>
      <c r="N21" s="2">
        <v>24.654171769909102</v>
      </c>
      <c r="O21" s="2">
        <v>24.2961943516056</v>
      </c>
      <c r="P21" s="2">
        <v>23.530441832008201</v>
      </c>
      <c r="Q21" s="2">
        <v>23.3532902449071</v>
      </c>
      <c r="R21" s="2">
        <v>23.7083646211101</v>
      </c>
      <c r="S21" s="2">
        <v>24.347369489475401</v>
      </c>
      <c r="T21" s="2">
        <v>24.563448183584502</v>
      </c>
      <c r="U21" s="2">
        <v>24.3920558485115</v>
      </c>
      <c r="V21" s="2">
        <v>24.3427310806908</v>
      </c>
      <c r="W21" s="2">
        <v>24.089706366365998</v>
      </c>
      <c r="X21" s="2">
        <v>24.0383849524905</v>
      </c>
      <c r="Y21" s="2">
        <v>23.552999751673301</v>
      </c>
      <c r="Z21" s="2">
        <v>15.356189290707499</v>
      </c>
      <c r="AA21" s="2">
        <v>14.668323210520599</v>
      </c>
      <c r="AB21" s="2">
        <v>14.957494673031899</v>
      </c>
      <c r="AC21" s="2">
        <v>14.9626408073148</v>
      </c>
      <c r="AD21" s="2">
        <v>14.9001958749698</v>
      </c>
      <c r="AE21" s="2">
        <v>14.3513172983874</v>
      </c>
      <c r="AF21" s="2">
        <v>14.625320591840399</v>
      </c>
      <c r="AG21" s="2">
        <v>14.873601336365001</v>
      </c>
      <c r="AH21" s="2">
        <v>14.4839551374879</v>
      </c>
      <c r="AI21" s="2">
        <v>14.5366837695119</v>
      </c>
      <c r="AJ21" s="2">
        <v>14.7686023512048</v>
      </c>
      <c r="AK21" s="2">
        <v>14.3703376589693</v>
      </c>
      <c r="AL21" s="2">
        <v>14.740364129475299</v>
      </c>
      <c r="AM21" s="2">
        <v>13.6613165692401</v>
      </c>
      <c r="AN21" s="2">
        <v>14.196867981063299</v>
      </c>
      <c r="AO21" s="2">
        <v>14.0124154890184</v>
      </c>
      <c r="AP21" s="2">
        <v>14.663172702733</v>
      </c>
      <c r="AQ21" s="2">
        <v>14.2943485233401</v>
      </c>
      <c r="AR21" s="2">
        <v>14.1569311189575</v>
      </c>
      <c r="AS21" s="2">
        <v>14.048106346610099</v>
      </c>
      <c r="AT21" s="2">
        <v>14.050645708106201</v>
      </c>
    </row>
    <row r="22" spans="1:46" ht="14.4" x14ac:dyDescent="0.3">
      <c r="A22" s="22" t="s">
        <v>1</v>
      </c>
      <c r="B22" s="25">
        <v>2</v>
      </c>
      <c r="C22" s="2">
        <v>14.8487411101846</v>
      </c>
      <c r="D22" s="2">
        <v>195.25028914998899</v>
      </c>
      <c r="E22" s="2">
        <v>14.873432068802501</v>
      </c>
      <c r="F22" s="2">
        <v>14.896249042145699</v>
      </c>
      <c r="G22" s="2">
        <v>14.9208251777493</v>
      </c>
      <c r="H22" s="2">
        <v>15.176028562205801</v>
      </c>
      <c r="I22" s="2">
        <v>15.2204379619796</v>
      </c>
      <c r="J22" s="2">
        <v>15.1245288165287</v>
      </c>
      <c r="K22" s="2">
        <v>15.393206288421799</v>
      </c>
      <c r="L22" s="2">
        <v>15.2144588960996</v>
      </c>
      <c r="M22" s="2">
        <v>15.249058046315801</v>
      </c>
      <c r="N22" s="2">
        <v>15.2285111654421</v>
      </c>
      <c r="O22" s="2">
        <v>15.1995511761854</v>
      </c>
      <c r="P22" s="2">
        <v>15.308274903099999</v>
      </c>
      <c r="Q22" s="2">
        <v>15.363296508484</v>
      </c>
      <c r="R22" s="2">
        <v>15.3355342077939</v>
      </c>
      <c r="S22" s="2">
        <v>14.9812353797742</v>
      </c>
      <c r="T22" s="2">
        <v>15.031201923332301</v>
      </c>
      <c r="U22" s="2">
        <v>15.08506746906</v>
      </c>
      <c r="V22" s="2">
        <v>15.0483911463252</v>
      </c>
      <c r="W22" s="2">
        <v>15.0136050607054</v>
      </c>
      <c r="X22" s="2">
        <v>15.0673891328771</v>
      </c>
      <c r="Y22" s="2">
        <v>14.963131029475401</v>
      </c>
      <c r="Z22" s="2">
        <v>9.01345186987772</v>
      </c>
      <c r="AA22" s="4">
        <v>9.0579051831207398</v>
      </c>
      <c r="AB22" s="4">
        <v>9.0924657861482103</v>
      </c>
      <c r="AC22" s="4">
        <v>9.0351722103096499</v>
      </c>
      <c r="AD22" s="4">
        <v>9.0459281435517696</v>
      </c>
      <c r="AE22" s="4">
        <v>8.9925593105598001</v>
      </c>
      <c r="AF22" s="4">
        <v>8.9874276748901405</v>
      </c>
      <c r="AG22" s="4">
        <v>9.0577970317612699</v>
      </c>
      <c r="AH22" s="4">
        <v>9.0028321768203394</v>
      </c>
      <c r="AI22" s="5">
        <v>8.9600240540897609</v>
      </c>
      <c r="AJ22" s="4">
        <v>8.9941336380416299</v>
      </c>
      <c r="AK22" s="4">
        <v>9.0411232173261098</v>
      </c>
      <c r="AL22" s="4">
        <v>9.0385400107372291</v>
      </c>
      <c r="AM22" s="4">
        <v>9.0479071188942495</v>
      </c>
      <c r="AN22" s="4">
        <v>9.14712581853078</v>
      </c>
      <c r="AO22" s="4">
        <v>9.1132756509176094</v>
      </c>
      <c r="AP22" s="4">
        <v>9.10359869882822</v>
      </c>
      <c r="AQ22" s="4">
        <v>9.1367265973520002</v>
      </c>
      <c r="AR22" s="4">
        <v>9.0993220014689609</v>
      </c>
      <c r="AS22" s="4">
        <v>9.1518011402818704</v>
      </c>
      <c r="AT22" s="4">
        <v>9.1519725321967496</v>
      </c>
    </row>
    <row r="23" spans="1:46" ht="14.4" x14ac:dyDescent="0.3">
      <c r="A23" s="22" t="s">
        <v>1</v>
      </c>
      <c r="B23" s="25">
        <v>3</v>
      </c>
      <c r="C23" s="3">
        <v>14.846876282481499</v>
      </c>
      <c r="D23" s="2">
        <v>195.49938525903701</v>
      </c>
      <c r="E23" s="2">
        <v>14.8600003360185</v>
      </c>
      <c r="F23" s="2">
        <v>14.8866091835619</v>
      </c>
      <c r="G23" s="2">
        <v>14.9142846511347</v>
      </c>
      <c r="H23" s="2">
        <v>15.298528913271101</v>
      </c>
      <c r="I23" s="2">
        <v>15.2487131783043</v>
      </c>
      <c r="J23" s="2">
        <v>15.1431647955469</v>
      </c>
      <c r="K23" s="2">
        <v>15.3352086225853</v>
      </c>
      <c r="L23" s="2">
        <v>15.2281870957297</v>
      </c>
      <c r="M23" s="2">
        <v>15.247598329558301</v>
      </c>
      <c r="N23" s="2">
        <v>15.2070404749162</v>
      </c>
      <c r="O23" s="2">
        <v>15.293443227806399</v>
      </c>
      <c r="P23" s="2">
        <v>15.3978809641137</v>
      </c>
      <c r="Q23" s="2">
        <v>15.4062492767405</v>
      </c>
      <c r="R23" s="2">
        <v>15.449935391635901</v>
      </c>
      <c r="S23" s="2">
        <v>14.9535161342222</v>
      </c>
      <c r="T23" s="2">
        <v>14.9643560997461</v>
      </c>
      <c r="U23" s="2">
        <v>15.011517826958199</v>
      </c>
      <c r="V23" s="2">
        <v>14.996698210239099</v>
      </c>
      <c r="W23" s="2">
        <v>14.925782744386099</v>
      </c>
      <c r="X23" s="2">
        <v>15.001209919302401</v>
      </c>
      <c r="Y23" s="2">
        <v>14.948547210738001</v>
      </c>
      <c r="Z23" s="2">
        <v>8.8908045376656997</v>
      </c>
      <c r="AA23" s="4">
        <v>8.9388176850075105</v>
      </c>
      <c r="AB23" s="4">
        <v>8.9425623631331206</v>
      </c>
      <c r="AC23" s="4">
        <v>8.8978132476430893</v>
      </c>
      <c r="AD23" s="4">
        <v>8.8842424056746108</v>
      </c>
      <c r="AE23" s="4">
        <v>8.8657929638583006</v>
      </c>
      <c r="AF23" s="4">
        <v>8.8514585770763503</v>
      </c>
      <c r="AG23" s="4">
        <v>8.92122215739791</v>
      </c>
      <c r="AH23" s="4">
        <v>8.8573208974271704</v>
      </c>
      <c r="AI23" s="5">
        <v>8.8178116490076199</v>
      </c>
      <c r="AJ23" s="4">
        <v>8.8646901360310597</v>
      </c>
      <c r="AK23" s="4">
        <v>8.9464050533288297</v>
      </c>
      <c r="AL23" s="4">
        <v>8.8829053763864803</v>
      </c>
      <c r="AM23" s="4">
        <v>8.9035534307398194</v>
      </c>
      <c r="AN23" s="4">
        <v>8.9742138690639806</v>
      </c>
      <c r="AO23" s="4">
        <v>8.9427245918813902</v>
      </c>
      <c r="AP23" s="4">
        <v>8.9810057754683505</v>
      </c>
      <c r="AQ23" s="4">
        <v>8.9994150161727404</v>
      </c>
      <c r="AR23" s="4">
        <v>8.98079772674145</v>
      </c>
      <c r="AS23" s="4">
        <v>9.0455046761287896</v>
      </c>
      <c r="AT23" s="4">
        <v>9.0689975147333293</v>
      </c>
    </row>
    <row r="24" spans="1:46" ht="14.4" x14ac:dyDescent="0.3">
      <c r="A24" s="22" t="s">
        <v>1</v>
      </c>
      <c r="B24" s="25">
        <v>4</v>
      </c>
      <c r="C24" s="2">
        <v>15.2700427055058</v>
      </c>
      <c r="D24" s="2">
        <v>195.87490658339999</v>
      </c>
      <c r="E24" s="2">
        <v>15.2717899868088</v>
      </c>
      <c r="F24" s="2">
        <v>15.3013768332833</v>
      </c>
      <c r="G24" s="2">
        <v>15.324252044060399</v>
      </c>
      <c r="H24" s="2">
        <v>15.6606737164682</v>
      </c>
      <c r="I24" s="2">
        <v>15.555720113339801</v>
      </c>
      <c r="J24" s="2">
        <v>15.428750080082599</v>
      </c>
      <c r="K24" s="2">
        <v>15.5840896465531</v>
      </c>
      <c r="L24" s="2">
        <v>15.5152231723062</v>
      </c>
      <c r="M24" s="2">
        <v>15.596092500284399</v>
      </c>
      <c r="N24" s="2">
        <v>15.5580318983379</v>
      </c>
      <c r="O24" s="2">
        <v>15.656827888289</v>
      </c>
      <c r="P24" s="2">
        <v>15.749491215702699</v>
      </c>
      <c r="Q24" s="2">
        <v>15.825542280051</v>
      </c>
      <c r="R24" s="2">
        <v>15.813284485868699</v>
      </c>
      <c r="S24" s="2">
        <v>15.3160478713635</v>
      </c>
      <c r="T24" s="2">
        <v>15.3357551009319</v>
      </c>
      <c r="U24" s="2">
        <v>15.3960409354065</v>
      </c>
      <c r="V24" s="2">
        <v>15.327317398166301</v>
      </c>
      <c r="W24" s="3">
        <v>15.2353301866811</v>
      </c>
      <c r="X24" s="2">
        <v>15.2650666216582</v>
      </c>
      <c r="Y24" s="2">
        <v>15.2976862310004</v>
      </c>
      <c r="Z24" s="2">
        <v>9.1120672454128506</v>
      </c>
      <c r="AA24" s="4">
        <v>9.1373709448999296</v>
      </c>
      <c r="AB24" s="4">
        <v>9.1088865551315106</v>
      </c>
      <c r="AC24" s="4">
        <v>9.1020356737001702</v>
      </c>
      <c r="AD24" s="4">
        <v>9.0708489699573196</v>
      </c>
      <c r="AE24" s="4">
        <v>9.0580960413881595</v>
      </c>
      <c r="AF24" s="4">
        <v>9.0466406390479506</v>
      </c>
      <c r="AG24" s="4">
        <v>9.1051250371914492</v>
      </c>
      <c r="AH24" s="4">
        <v>9.0414878558974205</v>
      </c>
      <c r="AI24" s="5">
        <v>8.9738202541041492</v>
      </c>
      <c r="AJ24" s="4">
        <v>9.0495173882239293</v>
      </c>
      <c r="AK24" s="4">
        <v>9.1167397398054799</v>
      </c>
      <c r="AL24" s="4">
        <v>9.0589105310806399</v>
      </c>
      <c r="AM24" s="4">
        <v>9.0576578450275207</v>
      </c>
      <c r="AN24" s="4">
        <v>9.1035706053964898</v>
      </c>
      <c r="AO24" s="4">
        <v>9.0849150197545701</v>
      </c>
      <c r="AP24" s="4">
        <v>9.1562328511030007</v>
      </c>
      <c r="AQ24" s="4">
        <v>9.1661636242562992</v>
      </c>
      <c r="AR24" s="4">
        <v>9.1543374497498906</v>
      </c>
      <c r="AS24" s="4">
        <v>9.2091679601310705</v>
      </c>
      <c r="AT24" s="4">
        <v>9.2142053037066098</v>
      </c>
    </row>
    <row r="25" spans="1:46" ht="14.4" x14ac:dyDescent="0.3">
      <c r="A25" s="22" t="s">
        <v>1</v>
      </c>
      <c r="B25" s="25">
        <v>5</v>
      </c>
      <c r="C25" s="2">
        <v>15.6312984662543</v>
      </c>
      <c r="D25" s="2">
        <v>196.338657022917</v>
      </c>
      <c r="E25" s="2">
        <v>15.6350396449005</v>
      </c>
      <c r="F25" s="2">
        <v>15.6600005898629</v>
      </c>
      <c r="G25" s="2">
        <v>15.684532093062</v>
      </c>
      <c r="H25" s="2">
        <v>16.045948010599599</v>
      </c>
      <c r="I25" s="2">
        <v>15.8728505719954</v>
      </c>
      <c r="J25" s="2">
        <v>15.7538307775633</v>
      </c>
      <c r="K25" s="2">
        <v>15.896078429386501</v>
      </c>
      <c r="L25" s="2">
        <v>15.8564707457518</v>
      </c>
      <c r="M25" s="2">
        <v>15.883057536131799</v>
      </c>
      <c r="N25" s="2">
        <v>15.9120896199763</v>
      </c>
      <c r="O25" s="2">
        <v>15.991886884089199</v>
      </c>
      <c r="P25" s="2">
        <v>16.0914236686259</v>
      </c>
      <c r="Q25" s="2">
        <v>16.1578425112411</v>
      </c>
      <c r="R25" s="2">
        <v>16.201749470219699</v>
      </c>
      <c r="S25" s="2">
        <v>15.723674567973699</v>
      </c>
      <c r="T25" s="2">
        <v>15.6880085303677</v>
      </c>
      <c r="U25" s="2">
        <v>15.725210980758</v>
      </c>
      <c r="V25" s="2">
        <v>15.6836247420802</v>
      </c>
      <c r="W25" s="3">
        <v>15.570057214337499</v>
      </c>
      <c r="X25" s="2">
        <v>15.6252595840844</v>
      </c>
      <c r="Y25" s="2">
        <v>15.6464846956569</v>
      </c>
      <c r="Z25" s="2">
        <v>9.4029280703967792</v>
      </c>
      <c r="AA25" s="4">
        <v>9.4286886957472902</v>
      </c>
      <c r="AB25" s="4">
        <v>9.4227598557026102</v>
      </c>
      <c r="AC25" s="4">
        <v>9.41659218968943</v>
      </c>
      <c r="AD25" s="4">
        <v>9.4102690113337193</v>
      </c>
      <c r="AE25" s="4">
        <v>9.3969476269891299</v>
      </c>
      <c r="AF25" s="4">
        <v>9.3897019603781509</v>
      </c>
      <c r="AG25" s="4">
        <v>9.4351591818035097</v>
      </c>
      <c r="AH25" s="4">
        <v>9.3635547020245493</v>
      </c>
      <c r="AI25" s="5">
        <v>9.3071124823082005</v>
      </c>
      <c r="AJ25" s="4">
        <v>9.4055296425708192</v>
      </c>
      <c r="AK25" s="4">
        <v>9.4536567773515792</v>
      </c>
      <c r="AL25" s="4">
        <v>9.4075103881501807</v>
      </c>
      <c r="AM25" s="4">
        <v>9.4217160887935307</v>
      </c>
      <c r="AN25" s="4">
        <v>9.46405731211971</v>
      </c>
      <c r="AO25" s="4">
        <v>9.4556231625462495</v>
      </c>
      <c r="AP25" s="4">
        <v>9.4767292116895394</v>
      </c>
      <c r="AQ25" s="4">
        <v>9.4774374622483002</v>
      </c>
      <c r="AR25" s="4">
        <v>9.47571929673955</v>
      </c>
      <c r="AS25" s="4">
        <v>9.4858171922182599</v>
      </c>
      <c r="AT25" s="4">
        <v>9.4848476682872391</v>
      </c>
    </row>
    <row r="26" spans="1:46" ht="14.4" x14ac:dyDescent="0.3">
      <c r="A26" s="22" t="s">
        <v>1</v>
      </c>
      <c r="B26" s="25">
        <v>6</v>
      </c>
      <c r="C26" s="2">
        <v>16.173303174350501</v>
      </c>
      <c r="D26" s="2">
        <v>196.78737749792899</v>
      </c>
      <c r="E26" s="2">
        <v>16.175235434130599</v>
      </c>
      <c r="F26" s="2">
        <v>16.190260197939899</v>
      </c>
      <c r="G26" s="2">
        <v>16.220783572473302</v>
      </c>
      <c r="H26" s="2">
        <v>16.5275800225875</v>
      </c>
      <c r="I26" s="2">
        <v>16.379537523042799</v>
      </c>
      <c r="J26" s="2">
        <v>16.3209440822747</v>
      </c>
      <c r="K26" s="2">
        <v>16.335915549501699</v>
      </c>
      <c r="L26" s="2">
        <v>16.327578941685701</v>
      </c>
      <c r="M26" s="2">
        <v>16.3736732675555</v>
      </c>
      <c r="N26" s="2">
        <v>16.458125767886699</v>
      </c>
      <c r="O26" s="2">
        <v>16.5169286223691</v>
      </c>
      <c r="P26" s="2">
        <v>16.645712912777899</v>
      </c>
      <c r="Q26" s="2">
        <v>16.643789304602201</v>
      </c>
      <c r="R26" s="2">
        <v>16.659024419241302</v>
      </c>
      <c r="S26" s="2">
        <v>16.1858430797745</v>
      </c>
      <c r="T26" s="2">
        <v>16.1424982638577</v>
      </c>
      <c r="U26" s="2">
        <v>16.192528354650499</v>
      </c>
      <c r="V26" s="2">
        <v>16.1810824793831</v>
      </c>
      <c r="W26" s="3">
        <v>16.093612194585901</v>
      </c>
      <c r="X26" s="2">
        <v>16.146003451475</v>
      </c>
      <c r="Y26" s="2">
        <v>16.210413199820401</v>
      </c>
      <c r="Z26" s="2">
        <v>9.7371752914776799</v>
      </c>
      <c r="AA26" s="4">
        <v>9.7542406624650102</v>
      </c>
      <c r="AB26" s="4">
        <v>9.7260320268466405</v>
      </c>
      <c r="AC26" s="4">
        <v>9.7133740180447692</v>
      </c>
      <c r="AD26" s="4">
        <v>9.6972286524145108</v>
      </c>
      <c r="AE26" s="4">
        <v>9.7115023865646695</v>
      </c>
      <c r="AF26" s="4">
        <v>9.7188275304078307</v>
      </c>
      <c r="AG26" s="4">
        <v>9.7346348213974192</v>
      </c>
      <c r="AH26" s="4">
        <v>9.6636287337040301</v>
      </c>
      <c r="AI26" s="5">
        <v>9.6312394433624497</v>
      </c>
      <c r="AJ26" s="4">
        <v>9.7316408383677402</v>
      </c>
      <c r="AK26" s="4">
        <v>9.7551868896044205</v>
      </c>
      <c r="AL26" s="4">
        <v>9.7352182672319305</v>
      </c>
      <c r="AM26" s="4">
        <v>9.7305591607920299</v>
      </c>
      <c r="AN26" s="4">
        <v>9.7498240319411096</v>
      </c>
      <c r="AO26" s="4">
        <v>9.7713998903074906</v>
      </c>
      <c r="AP26" s="4">
        <v>9.7786560985571693</v>
      </c>
      <c r="AQ26" s="4">
        <v>9.7600885338975907</v>
      </c>
      <c r="AR26" s="4">
        <v>9.7744844285010295</v>
      </c>
      <c r="AS26" s="4">
        <v>9.8086130571615602</v>
      </c>
      <c r="AT26" s="4">
        <v>9.8090913402370692</v>
      </c>
    </row>
    <row r="27" spans="1:46" ht="14.4" x14ac:dyDescent="0.3">
      <c r="A27" s="22" t="s">
        <v>1</v>
      </c>
      <c r="B27" s="25">
        <v>7</v>
      </c>
      <c r="C27" s="2">
        <v>16.726946507150299</v>
      </c>
      <c r="D27" s="2">
        <v>196.94379909670999</v>
      </c>
      <c r="E27" s="2">
        <v>16.729752805735</v>
      </c>
      <c r="F27" s="2">
        <v>16.744612106263698</v>
      </c>
      <c r="G27" s="2">
        <v>16.778979168025</v>
      </c>
      <c r="H27" s="2">
        <v>17.184563755733301</v>
      </c>
      <c r="I27" s="2">
        <v>17.054300367213099</v>
      </c>
      <c r="J27" s="2">
        <v>17.047693808381101</v>
      </c>
      <c r="K27" s="2">
        <v>17.122378358625099</v>
      </c>
      <c r="L27" s="2">
        <v>17.1725816230806</v>
      </c>
      <c r="M27" s="2">
        <v>17.156027559469798</v>
      </c>
      <c r="N27" s="2">
        <v>17.161683674862399</v>
      </c>
      <c r="O27" s="2">
        <v>17.2050463630836</v>
      </c>
      <c r="P27" s="2">
        <v>17.337110093675001</v>
      </c>
      <c r="Q27" s="2">
        <v>17.310859449807399</v>
      </c>
      <c r="R27" s="2">
        <v>17.2599979838877</v>
      </c>
      <c r="S27" s="2">
        <v>16.7947732088702</v>
      </c>
      <c r="T27" s="2">
        <v>16.704716332356501</v>
      </c>
      <c r="U27" s="2">
        <v>16.736539375864499</v>
      </c>
      <c r="V27" s="2">
        <v>16.7045847912817</v>
      </c>
      <c r="W27" s="3">
        <v>16.607083830209</v>
      </c>
      <c r="X27" s="2">
        <v>16.660233009373201</v>
      </c>
      <c r="Y27" s="2">
        <v>16.7270844841883</v>
      </c>
      <c r="Z27" s="2">
        <v>10.0029336119514</v>
      </c>
      <c r="AA27" s="4">
        <v>10.020713441374699</v>
      </c>
      <c r="AB27" s="4">
        <v>10.0286075809308</v>
      </c>
      <c r="AC27" s="4">
        <v>10.0242546046903</v>
      </c>
      <c r="AD27" s="4">
        <v>10.018722306473199</v>
      </c>
      <c r="AE27" s="4">
        <v>10.025929488522801</v>
      </c>
      <c r="AF27" s="4">
        <v>10.048459832898899</v>
      </c>
      <c r="AG27" s="4">
        <v>10.0703681315712</v>
      </c>
      <c r="AH27" s="4">
        <v>9.9847928738037304</v>
      </c>
      <c r="AI27" s="5">
        <v>9.9589645963414792</v>
      </c>
      <c r="AJ27" s="4">
        <v>10.050089489471899</v>
      </c>
      <c r="AK27" s="4">
        <v>10.0521724877366</v>
      </c>
      <c r="AL27" s="4">
        <v>10.0387569075847</v>
      </c>
      <c r="AM27" s="4">
        <v>10.0841880049429</v>
      </c>
      <c r="AN27" s="4">
        <v>10.076543232097499</v>
      </c>
      <c r="AO27" s="4">
        <v>10.0876758852148</v>
      </c>
      <c r="AP27" s="4">
        <v>10.072732100190301</v>
      </c>
      <c r="AQ27" s="4">
        <v>10.054268688736601</v>
      </c>
      <c r="AR27" s="4">
        <v>10.065512555160501</v>
      </c>
      <c r="AS27" s="4">
        <v>10.08827880704</v>
      </c>
      <c r="AT27" s="4">
        <v>10.089635615854499</v>
      </c>
    </row>
    <row r="28" spans="1:46" ht="14.4" x14ac:dyDescent="0.3">
      <c r="A28" s="22" t="s">
        <v>1</v>
      </c>
      <c r="B28" s="25">
        <v>8</v>
      </c>
      <c r="C28" s="2">
        <v>17.0990518555646</v>
      </c>
      <c r="D28" s="2">
        <v>197.33694152562001</v>
      </c>
      <c r="E28" s="2">
        <v>17.108750026776899</v>
      </c>
      <c r="F28" s="2">
        <v>17.116691356433702</v>
      </c>
      <c r="G28" s="2">
        <v>17.148407976542899</v>
      </c>
      <c r="H28" s="2">
        <v>17.613746576365401</v>
      </c>
      <c r="I28" s="2">
        <v>17.3456944358873</v>
      </c>
      <c r="J28" s="2">
        <v>17.3496805008017</v>
      </c>
      <c r="K28" s="2">
        <v>17.3878024826593</v>
      </c>
      <c r="L28" s="2">
        <v>17.466545352674601</v>
      </c>
      <c r="M28" s="2">
        <v>17.465175288778799</v>
      </c>
      <c r="N28" s="2">
        <v>17.4069868095693</v>
      </c>
      <c r="O28" s="2">
        <v>17.421526439023101</v>
      </c>
      <c r="P28" s="2">
        <v>17.6686403133229</v>
      </c>
      <c r="Q28" s="2">
        <v>17.656568082608</v>
      </c>
      <c r="R28" s="2">
        <v>17.520190972825102</v>
      </c>
      <c r="S28" s="2">
        <v>17.103268485596299</v>
      </c>
      <c r="T28" s="2">
        <v>17.086003155698101</v>
      </c>
      <c r="U28" s="2">
        <v>17.160923566330801</v>
      </c>
      <c r="V28" s="2">
        <v>17.139141741764099</v>
      </c>
      <c r="W28" s="2">
        <v>17.0560432727404</v>
      </c>
      <c r="X28" s="2">
        <v>17.1640085636466</v>
      </c>
      <c r="Y28" s="2">
        <v>17.261460847043399</v>
      </c>
      <c r="Z28" s="2">
        <v>9.8347676549191601</v>
      </c>
      <c r="AA28" s="4">
        <v>9.8576340502259008</v>
      </c>
      <c r="AB28" s="4">
        <v>9.8024760034927994</v>
      </c>
      <c r="AC28" s="4">
        <v>9.8509684290697592</v>
      </c>
      <c r="AD28" s="4">
        <v>9.8631676703168196</v>
      </c>
      <c r="AE28" s="4">
        <v>9.8554540607819199</v>
      </c>
      <c r="AF28" s="4">
        <v>9.8650932606369892</v>
      </c>
      <c r="AG28" s="4">
        <v>9.8686189335298593</v>
      </c>
      <c r="AH28" s="5">
        <v>9.7967839453227992</v>
      </c>
      <c r="AI28" s="4">
        <v>9.8067805991830106</v>
      </c>
      <c r="AJ28" s="4">
        <v>9.9040265418953002</v>
      </c>
      <c r="AK28" s="4">
        <v>9.90160852775041</v>
      </c>
      <c r="AL28" s="4">
        <v>9.8914903077247303</v>
      </c>
      <c r="AM28" s="4">
        <v>9.9010439195083695</v>
      </c>
      <c r="AN28" s="4">
        <v>9.85238397156796</v>
      </c>
      <c r="AO28" s="4">
        <v>9.9182946939214105</v>
      </c>
      <c r="AP28" s="4">
        <v>9.9013917865033303</v>
      </c>
      <c r="AQ28" s="4">
        <v>9.8878463025816092</v>
      </c>
      <c r="AR28" s="4">
        <v>9.8994623212964097</v>
      </c>
      <c r="AS28" s="4">
        <v>9.9034819260322902</v>
      </c>
      <c r="AT28" s="4">
        <v>9.9057781999411993</v>
      </c>
    </row>
    <row r="29" spans="1:46" ht="14.4" x14ac:dyDescent="0.3">
      <c r="A29" s="22" t="s">
        <v>1</v>
      </c>
      <c r="B29" s="25">
        <v>9</v>
      </c>
      <c r="C29" s="2">
        <v>17.7784919582028</v>
      </c>
      <c r="D29" s="2">
        <v>197.74830399487101</v>
      </c>
      <c r="E29" s="2">
        <v>17.788554905796701</v>
      </c>
      <c r="F29" s="2">
        <v>17.797109488979199</v>
      </c>
      <c r="G29" s="2">
        <v>17.822633891195601</v>
      </c>
      <c r="H29" s="2">
        <v>18.264392861090201</v>
      </c>
      <c r="I29" s="2">
        <v>17.9616111937036</v>
      </c>
      <c r="J29" s="2">
        <v>18.002178908612098</v>
      </c>
      <c r="K29" s="2">
        <v>18.0155979929437</v>
      </c>
      <c r="L29" s="2">
        <v>18.075993534060199</v>
      </c>
      <c r="M29" s="2">
        <v>18.0770792258818</v>
      </c>
      <c r="N29" s="2">
        <v>18.0184965260108</v>
      </c>
      <c r="O29" s="2">
        <v>18.039931075474399</v>
      </c>
      <c r="P29" s="2">
        <v>18.2205972053879</v>
      </c>
      <c r="Q29" s="2">
        <v>18.133443959769998</v>
      </c>
      <c r="R29" s="2">
        <v>18.077921254670802</v>
      </c>
      <c r="S29" s="2">
        <v>17.727128978349299</v>
      </c>
      <c r="T29" s="3">
        <v>17.692961700101002</v>
      </c>
      <c r="U29" s="2">
        <v>17.7687270219533</v>
      </c>
      <c r="V29" s="2">
        <v>17.798485275892101</v>
      </c>
      <c r="W29" s="2">
        <v>17.730106833859299</v>
      </c>
      <c r="X29" s="2">
        <v>17.796805873766999</v>
      </c>
      <c r="Y29" s="2">
        <v>17.941568561915801</v>
      </c>
      <c r="Z29" s="2">
        <v>10.2508328569316</v>
      </c>
      <c r="AA29" s="4">
        <v>10.2732596938777</v>
      </c>
      <c r="AB29" s="4">
        <v>10.245231469154501</v>
      </c>
      <c r="AC29" s="4">
        <v>10.2372471703505</v>
      </c>
      <c r="AD29" s="4">
        <v>10.2379007289478</v>
      </c>
      <c r="AE29" s="4">
        <v>10.263580662527</v>
      </c>
      <c r="AF29" s="4">
        <v>10.261091456474499</v>
      </c>
      <c r="AG29" s="4">
        <v>10.2658364899017</v>
      </c>
      <c r="AH29" s="4">
        <v>10.2090863786882</v>
      </c>
      <c r="AI29" s="5">
        <v>10.193412191737</v>
      </c>
      <c r="AJ29" s="4">
        <v>10.318053444947401</v>
      </c>
      <c r="AK29" s="4">
        <v>10.287278483092599</v>
      </c>
      <c r="AL29" s="4">
        <v>10.274469632938199</v>
      </c>
      <c r="AM29" s="4">
        <v>10.2810150843901</v>
      </c>
      <c r="AN29" s="4">
        <v>10.2341529341273</v>
      </c>
      <c r="AO29" s="4">
        <v>10.297403684231501</v>
      </c>
      <c r="AP29" s="4">
        <v>10.2930693231558</v>
      </c>
      <c r="AQ29" s="4">
        <v>10.2801404136699</v>
      </c>
      <c r="AR29" s="4">
        <v>10.290520158040099</v>
      </c>
      <c r="AS29" s="4">
        <v>10.2883971279196</v>
      </c>
      <c r="AT29" s="4">
        <v>10.298646441680599</v>
      </c>
    </row>
    <row r="30" spans="1:46" ht="14.4" x14ac:dyDescent="0.25">
      <c r="A30" s="22" t="s">
        <v>1</v>
      </c>
      <c r="B30" s="25">
        <v>10</v>
      </c>
      <c r="C30" s="3">
        <v>18.0313779727589</v>
      </c>
      <c r="D30" s="2">
        <v>197.93722760371099</v>
      </c>
      <c r="E30" s="2">
        <v>18.038509648144899</v>
      </c>
      <c r="F30" s="2">
        <v>18.047865492551502</v>
      </c>
      <c r="G30" s="2">
        <v>18.081221137220702</v>
      </c>
      <c r="H30" s="2">
        <v>18.470978616610498</v>
      </c>
      <c r="I30" s="2">
        <v>18.214106004844599</v>
      </c>
      <c r="J30" s="2">
        <v>18.281773929611798</v>
      </c>
      <c r="K30" s="2">
        <v>18.244583242732801</v>
      </c>
      <c r="L30" s="2">
        <v>18.332104856071801</v>
      </c>
      <c r="M30" s="2">
        <v>18.339834316208002</v>
      </c>
      <c r="N30" s="2">
        <v>18.258527332027299</v>
      </c>
      <c r="O30" s="2">
        <v>18.305065172582101</v>
      </c>
      <c r="P30" s="2">
        <v>18.478219371485299</v>
      </c>
      <c r="Q30" s="2">
        <v>18.447839107884899</v>
      </c>
      <c r="R30" s="2">
        <v>18.333115464896199</v>
      </c>
      <c r="S30" s="2">
        <v>18.048596627112101</v>
      </c>
      <c r="T30" s="2">
        <v>18.062680683518899</v>
      </c>
      <c r="U30" s="2">
        <v>18.096323637447899</v>
      </c>
      <c r="V30" s="2">
        <v>18.1155458013355</v>
      </c>
      <c r="W30" s="2">
        <v>18.0318377745538</v>
      </c>
      <c r="X30" s="2">
        <v>18.113519769546201</v>
      </c>
      <c r="Y30" s="2">
        <v>18.2225166897672</v>
      </c>
      <c r="Z30" s="3">
        <v>10.1987577508123</v>
      </c>
      <c r="AA30" s="4">
        <v>10.217935459959101</v>
      </c>
      <c r="AB30" s="4">
        <v>10.221733427984301</v>
      </c>
      <c r="AC30" s="4">
        <v>10.227478181231101</v>
      </c>
      <c r="AD30" s="4">
        <v>10.3225428849204</v>
      </c>
      <c r="AE30" s="4">
        <v>10.266845046187999</v>
      </c>
      <c r="AF30" s="4">
        <v>10.2811095905287</v>
      </c>
      <c r="AG30" s="4">
        <v>10.299830106158799</v>
      </c>
      <c r="AH30" s="4">
        <v>10.2289593001196</v>
      </c>
      <c r="AI30" s="4">
        <v>10.230464929795399</v>
      </c>
      <c r="AJ30" s="4">
        <v>10.3252798203129</v>
      </c>
      <c r="AK30" s="4">
        <v>10.315688702592301</v>
      </c>
      <c r="AL30" s="4">
        <v>10.309195004794599</v>
      </c>
      <c r="AM30" s="4">
        <v>10.340491542344401</v>
      </c>
      <c r="AN30" s="4">
        <v>10.335203841768299</v>
      </c>
      <c r="AO30" s="4">
        <v>10.313804815058401</v>
      </c>
      <c r="AP30" s="4">
        <v>10.3159615000905</v>
      </c>
      <c r="AQ30" s="4">
        <v>10.299064000946199</v>
      </c>
      <c r="AR30" s="4">
        <v>10.298090923107599</v>
      </c>
      <c r="AS30" s="4">
        <v>10.2818802775594</v>
      </c>
      <c r="AT30" s="4">
        <v>10.309418717370299</v>
      </c>
    </row>
    <row r="31" spans="1:46" ht="14.4" x14ac:dyDescent="0.3">
      <c r="A31" s="22" t="s">
        <v>1</v>
      </c>
      <c r="B31" s="25">
        <v>11</v>
      </c>
      <c r="C31" s="2">
        <v>18.615429339471401</v>
      </c>
      <c r="D31" s="2">
        <v>198.354054932612</v>
      </c>
      <c r="E31" s="2">
        <v>18.6192421758875</v>
      </c>
      <c r="F31" s="2">
        <v>18.633427616089602</v>
      </c>
      <c r="G31" s="2">
        <v>18.662538471162101</v>
      </c>
      <c r="H31" s="2">
        <v>18.917295910175799</v>
      </c>
      <c r="I31" s="2">
        <v>18.7488604304191</v>
      </c>
      <c r="J31" s="2">
        <v>18.8706687181269</v>
      </c>
      <c r="K31" s="2">
        <v>18.792459948761699</v>
      </c>
      <c r="L31" s="2">
        <v>18.880439289741801</v>
      </c>
      <c r="M31" s="2">
        <v>18.899773031149198</v>
      </c>
      <c r="N31" s="2">
        <v>18.805205156238401</v>
      </c>
      <c r="O31" s="2">
        <v>18.832875075205401</v>
      </c>
      <c r="P31" s="2">
        <v>18.9652767535087</v>
      </c>
      <c r="Q31" s="2">
        <v>18.885607159072901</v>
      </c>
      <c r="R31" s="2">
        <v>18.831969799059799</v>
      </c>
      <c r="S31" s="2">
        <v>18.529123130359402</v>
      </c>
      <c r="T31" s="3">
        <v>18.480065261828798</v>
      </c>
      <c r="U31" s="2">
        <v>18.502803973266701</v>
      </c>
      <c r="V31" s="2">
        <v>18.570261696005101</v>
      </c>
      <c r="W31" s="2">
        <v>18.499957698093301</v>
      </c>
      <c r="X31" s="2">
        <v>18.555172705712302</v>
      </c>
      <c r="Y31" s="2">
        <v>18.630644427737199</v>
      </c>
      <c r="Z31" s="2">
        <v>10.777363015927399</v>
      </c>
      <c r="AA31" s="4">
        <v>10.8115211199654</v>
      </c>
      <c r="AB31" s="4">
        <v>10.781492750659</v>
      </c>
      <c r="AC31" s="4">
        <v>10.813094497152401</v>
      </c>
      <c r="AD31" s="4">
        <v>10.8335853172805</v>
      </c>
      <c r="AE31" s="4">
        <v>10.830428272456301</v>
      </c>
      <c r="AF31" s="4">
        <v>10.847135641399101</v>
      </c>
      <c r="AG31" s="4">
        <v>10.842324071087701</v>
      </c>
      <c r="AH31" s="4">
        <v>10.776570206366999</v>
      </c>
      <c r="AI31" s="5">
        <v>10.776321419179601</v>
      </c>
      <c r="AJ31" s="4">
        <v>10.908088189114601</v>
      </c>
      <c r="AK31" s="4">
        <v>10.8730075919343</v>
      </c>
      <c r="AL31" s="4">
        <v>10.8609116959988</v>
      </c>
      <c r="AM31" s="4">
        <v>10.869363085402201</v>
      </c>
      <c r="AN31" s="4">
        <v>10.842448179090299</v>
      </c>
      <c r="AO31" s="4">
        <v>10.907594320881399</v>
      </c>
      <c r="AP31" s="4">
        <v>10.8966157676305</v>
      </c>
      <c r="AQ31" s="4">
        <v>10.879373955875201</v>
      </c>
      <c r="AR31" s="4">
        <v>10.895232872555299</v>
      </c>
      <c r="AS31" s="4">
        <v>10.890332348472599</v>
      </c>
      <c r="AT31" s="4">
        <v>10.893385281684001</v>
      </c>
    </row>
    <row r="32" spans="1:46" ht="14.4" x14ac:dyDescent="0.3">
      <c r="A32" s="22" t="s">
        <v>1</v>
      </c>
      <c r="B32" s="25">
        <v>12</v>
      </c>
      <c r="C32" s="2">
        <v>19.050315649417101</v>
      </c>
      <c r="D32" s="2">
        <v>198.698717651865</v>
      </c>
      <c r="E32" s="2">
        <v>19.0556105164363</v>
      </c>
      <c r="F32" s="2">
        <v>19.074493894020701</v>
      </c>
      <c r="G32" s="2">
        <v>19.097163705619401</v>
      </c>
      <c r="H32" s="2">
        <v>19.282642753338202</v>
      </c>
      <c r="I32" s="2">
        <v>19.136896538471301</v>
      </c>
      <c r="J32" s="2">
        <v>19.214984945829901</v>
      </c>
      <c r="K32" s="2">
        <v>19.132121288824798</v>
      </c>
      <c r="L32" s="2">
        <v>19.229460162525601</v>
      </c>
      <c r="M32" s="2">
        <v>19.247188382029801</v>
      </c>
      <c r="N32" s="2">
        <v>19.1801375546282</v>
      </c>
      <c r="O32" s="2">
        <v>19.253925031808699</v>
      </c>
      <c r="P32" s="2">
        <v>19.428682552452901</v>
      </c>
      <c r="Q32" s="2">
        <v>19.355257434529399</v>
      </c>
      <c r="R32" s="2">
        <v>19.2946898814841</v>
      </c>
      <c r="S32" s="2">
        <v>19.063144758881801</v>
      </c>
      <c r="T32" s="3">
        <v>19.003644442758201</v>
      </c>
      <c r="U32" s="2">
        <v>19.016202235324702</v>
      </c>
      <c r="V32" s="2">
        <v>19.091048322444799</v>
      </c>
      <c r="W32" s="2">
        <v>19.007069738893801</v>
      </c>
      <c r="X32" s="2">
        <v>19.116846917193602</v>
      </c>
      <c r="Y32" s="2">
        <v>19.150898967005102</v>
      </c>
      <c r="Z32" s="2">
        <v>11.350216634174</v>
      </c>
      <c r="AA32" s="4">
        <v>11.3861502346313</v>
      </c>
      <c r="AB32" s="4">
        <v>11.353865353080399</v>
      </c>
      <c r="AC32" s="4">
        <v>11.370736867321099</v>
      </c>
      <c r="AD32" s="4">
        <v>11.428762691461399</v>
      </c>
      <c r="AE32" s="4">
        <v>11.397965899346101</v>
      </c>
      <c r="AF32" s="4">
        <v>11.412300710667401</v>
      </c>
      <c r="AG32" s="4">
        <v>11.4018874798096</v>
      </c>
      <c r="AH32" s="5">
        <v>11.3414083032979</v>
      </c>
      <c r="AI32" s="4">
        <v>11.3420680845796</v>
      </c>
      <c r="AJ32" s="4">
        <v>11.5016976430078</v>
      </c>
      <c r="AK32" s="4">
        <v>11.4428443356427</v>
      </c>
      <c r="AL32" s="4">
        <v>11.436797527486799</v>
      </c>
      <c r="AM32" s="4">
        <v>11.460962374984</v>
      </c>
      <c r="AN32" s="4">
        <v>11.4173776930014</v>
      </c>
      <c r="AO32" s="4">
        <v>11.4471386460619</v>
      </c>
      <c r="AP32" s="4">
        <v>11.423818448726401</v>
      </c>
      <c r="AQ32" s="4">
        <v>11.390398013789101</v>
      </c>
      <c r="AR32" s="4">
        <v>11.4192727158265</v>
      </c>
      <c r="AS32" s="4">
        <v>11.410530473017801</v>
      </c>
      <c r="AT32" s="4">
        <v>11.399081640808401</v>
      </c>
    </row>
    <row r="33" spans="1:46" ht="14.4" x14ac:dyDescent="0.3">
      <c r="A33" s="22" t="s">
        <v>1</v>
      </c>
      <c r="B33" s="25">
        <v>13</v>
      </c>
      <c r="C33" s="2">
        <v>19.7866658174276</v>
      </c>
      <c r="D33" s="2">
        <v>199.38486921376699</v>
      </c>
      <c r="E33" s="2">
        <v>19.7934532152595</v>
      </c>
      <c r="F33" s="2">
        <v>19.818240479431601</v>
      </c>
      <c r="G33" s="2">
        <v>19.8370061023993</v>
      </c>
      <c r="H33" s="2">
        <v>19.830365417985099</v>
      </c>
      <c r="I33" s="2">
        <v>19.833596938021799</v>
      </c>
      <c r="J33" s="2">
        <v>19.7752136748738</v>
      </c>
      <c r="K33" s="2">
        <v>19.7845524126244</v>
      </c>
      <c r="L33" s="2">
        <v>19.835367607129601</v>
      </c>
      <c r="M33" s="2">
        <v>19.900388683095599</v>
      </c>
      <c r="N33" s="2">
        <v>19.8682669774076</v>
      </c>
      <c r="O33" s="2">
        <v>19.944538442345799</v>
      </c>
      <c r="P33" s="2">
        <v>20.076468176756698</v>
      </c>
      <c r="Q33" s="2">
        <v>19.973911865129399</v>
      </c>
      <c r="R33" s="2">
        <v>19.9981179049825</v>
      </c>
      <c r="S33" s="2">
        <v>19.6882902884423</v>
      </c>
      <c r="T33" s="3">
        <v>19.619099909663699</v>
      </c>
      <c r="U33" s="2">
        <v>19.732146510275999</v>
      </c>
      <c r="V33" s="2">
        <v>19.7341517371636</v>
      </c>
      <c r="W33" s="2">
        <v>19.6666328813489</v>
      </c>
      <c r="X33" s="2">
        <v>19.723885833481901</v>
      </c>
      <c r="Y33" s="2">
        <v>19.755444013276399</v>
      </c>
      <c r="Z33" s="2">
        <v>11.732992699971399</v>
      </c>
      <c r="AA33" s="4">
        <v>11.7810385513383</v>
      </c>
      <c r="AB33" s="4">
        <v>11.7290394333944</v>
      </c>
      <c r="AC33" s="4">
        <v>11.753869496476501</v>
      </c>
      <c r="AD33" s="4">
        <v>11.794271048595601</v>
      </c>
      <c r="AE33" s="4">
        <v>11.741607596656699</v>
      </c>
      <c r="AF33" s="4">
        <v>11.751343119564501</v>
      </c>
      <c r="AG33" s="4">
        <v>11.759477978210199</v>
      </c>
      <c r="AH33" s="4">
        <v>11.6989398792968</v>
      </c>
      <c r="AI33" s="5">
        <v>11.656546087450799</v>
      </c>
      <c r="AJ33" s="4">
        <v>11.8089420571366</v>
      </c>
      <c r="AK33" s="4">
        <v>11.8201269260506</v>
      </c>
      <c r="AL33" s="4">
        <v>11.8049684668367</v>
      </c>
      <c r="AM33" s="4">
        <v>11.7740910669737</v>
      </c>
      <c r="AN33" s="4">
        <v>11.821454542730301</v>
      </c>
      <c r="AO33" s="4">
        <v>11.8907108771414</v>
      </c>
      <c r="AP33" s="4">
        <v>11.8896981548617</v>
      </c>
      <c r="AQ33" s="4">
        <v>11.9144783341329</v>
      </c>
      <c r="AR33" s="4">
        <v>11.8990552164591</v>
      </c>
      <c r="AS33" s="4">
        <v>11.8622108613813</v>
      </c>
      <c r="AT33" s="4">
        <v>11.882455801030099</v>
      </c>
    </row>
    <row r="34" spans="1:46" ht="14.4" x14ac:dyDescent="0.3">
      <c r="A34" s="22" t="s">
        <v>1</v>
      </c>
      <c r="B34" s="25">
        <v>14</v>
      </c>
      <c r="C34" s="2">
        <v>20.183131178286601</v>
      </c>
      <c r="D34" s="2">
        <v>199.83230493949699</v>
      </c>
      <c r="E34" s="2">
        <v>20.186072637401001</v>
      </c>
      <c r="F34" s="2">
        <v>20.206399958402901</v>
      </c>
      <c r="G34" s="2">
        <v>20.224404860152902</v>
      </c>
      <c r="H34" s="2">
        <v>20.231495930747698</v>
      </c>
      <c r="I34" s="2">
        <v>20.244073101553099</v>
      </c>
      <c r="J34" s="2">
        <v>20.238566286403898</v>
      </c>
      <c r="K34" s="2">
        <v>20.264855269962599</v>
      </c>
      <c r="L34" s="2">
        <v>20.265397645856002</v>
      </c>
      <c r="M34" s="2">
        <v>20.354083086017699</v>
      </c>
      <c r="N34" s="2">
        <v>20.394573516856301</v>
      </c>
      <c r="O34" s="2">
        <v>20.434310234709098</v>
      </c>
      <c r="P34" s="2">
        <v>20.511687748542801</v>
      </c>
      <c r="Q34" s="2">
        <v>20.489786684695801</v>
      </c>
      <c r="R34" s="2">
        <v>20.4895568822351</v>
      </c>
      <c r="S34" s="2">
        <v>20.056334856977902</v>
      </c>
      <c r="T34" s="2">
        <v>20.067293229596999</v>
      </c>
      <c r="U34" s="2">
        <v>20.073170869667202</v>
      </c>
      <c r="V34" s="2">
        <v>20.010326320027101</v>
      </c>
      <c r="W34" s="2">
        <v>19.946626296276001</v>
      </c>
      <c r="X34" s="2">
        <v>19.971541029778798</v>
      </c>
      <c r="Y34" s="2">
        <v>19.975444264340101</v>
      </c>
      <c r="Z34" s="2">
        <v>11.9100959842156</v>
      </c>
      <c r="AA34" s="4">
        <v>11.958001492837599</v>
      </c>
      <c r="AB34" s="4">
        <v>11.9105410475479</v>
      </c>
      <c r="AC34" s="4">
        <v>11.895691597157301</v>
      </c>
      <c r="AD34" s="4">
        <v>11.913725916846101</v>
      </c>
      <c r="AE34" s="4">
        <v>11.846403285750799</v>
      </c>
      <c r="AF34" s="4">
        <v>11.8753040201136</v>
      </c>
      <c r="AG34" s="4">
        <v>11.8883338476078</v>
      </c>
      <c r="AH34" s="4">
        <v>11.8310288261019</v>
      </c>
      <c r="AI34" s="5">
        <v>11.773471281808799</v>
      </c>
      <c r="AJ34" s="4">
        <v>11.877762944327101</v>
      </c>
      <c r="AK34" s="4">
        <v>11.906786438940699</v>
      </c>
      <c r="AL34" s="4">
        <v>11.9246675571578</v>
      </c>
      <c r="AM34" s="4">
        <v>11.919948492059</v>
      </c>
      <c r="AN34" s="4">
        <v>11.9825979643579</v>
      </c>
      <c r="AO34" s="4">
        <v>11.9646696640835</v>
      </c>
      <c r="AP34" s="4">
        <v>12.0147908390352</v>
      </c>
      <c r="AQ34" s="4">
        <v>12.048708358071501</v>
      </c>
      <c r="AR34" s="4">
        <v>12.0377184086882</v>
      </c>
      <c r="AS34" s="4">
        <v>12.003381238232199</v>
      </c>
      <c r="AT34" s="4">
        <v>11.992846075487099</v>
      </c>
    </row>
    <row r="35" spans="1:46" ht="14.4" x14ac:dyDescent="0.3">
      <c r="A35" s="22" t="s">
        <v>1</v>
      </c>
      <c r="B35" s="25">
        <v>15</v>
      </c>
      <c r="C35" s="2">
        <v>21.1134851169146</v>
      </c>
      <c r="D35" s="2">
        <v>200.69772872018399</v>
      </c>
      <c r="E35" s="2">
        <v>21.1258064597158</v>
      </c>
      <c r="F35" s="2">
        <v>21.138626038061201</v>
      </c>
      <c r="G35" s="2">
        <v>21.157910313432399</v>
      </c>
      <c r="H35" s="2">
        <v>21.1647656147024</v>
      </c>
      <c r="I35" s="2">
        <v>21.180138079661699</v>
      </c>
      <c r="J35" s="2">
        <v>21.182617085856499</v>
      </c>
      <c r="K35" s="2">
        <v>21.324838643499199</v>
      </c>
      <c r="L35" s="2">
        <v>21.278674972145101</v>
      </c>
      <c r="M35" s="2">
        <v>21.357556528455898</v>
      </c>
      <c r="N35" s="2">
        <v>21.4430998810675</v>
      </c>
      <c r="O35" s="2">
        <v>21.563248918417699</v>
      </c>
      <c r="P35" s="2">
        <v>21.477661672659401</v>
      </c>
      <c r="Q35" s="2">
        <v>21.487742275804099</v>
      </c>
      <c r="R35" s="2">
        <v>21.616346317769601</v>
      </c>
      <c r="S35" s="2">
        <v>21.121333146501701</v>
      </c>
      <c r="T35" s="2">
        <v>21.090269163818501</v>
      </c>
      <c r="U35" s="2">
        <v>21.082441315096599</v>
      </c>
      <c r="V35" s="2">
        <v>21.072854807765101</v>
      </c>
      <c r="W35" s="2">
        <v>21.042498434919501</v>
      </c>
      <c r="X35" s="2">
        <v>21.0325502579648</v>
      </c>
      <c r="Y35" s="2">
        <v>21.000999227586799</v>
      </c>
      <c r="Z35" s="2">
        <v>12.392731477237801</v>
      </c>
      <c r="AA35" s="4">
        <v>12.450899372172399</v>
      </c>
      <c r="AB35" s="4">
        <v>12.467193512461201</v>
      </c>
      <c r="AC35" s="4">
        <v>12.4484216417569</v>
      </c>
      <c r="AD35" s="4">
        <v>12.4752255445825</v>
      </c>
      <c r="AE35" s="4">
        <v>12.3936578385019</v>
      </c>
      <c r="AF35" s="4">
        <v>12.407253574215201</v>
      </c>
      <c r="AG35" s="4">
        <v>12.449714175175799</v>
      </c>
      <c r="AH35" s="4">
        <v>12.3862945830711</v>
      </c>
      <c r="AI35" s="5">
        <v>12.327631404334801</v>
      </c>
      <c r="AJ35" s="4">
        <v>12.420304275847</v>
      </c>
      <c r="AK35" s="4">
        <v>12.4866253483073</v>
      </c>
      <c r="AL35" s="4">
        <v>12.4246037707741</v>
      </c>
      <c r="AM35" s="4">
        <v>12.427203758241101</v>
      </c>
      <c r="AN35" s="4">
        <v>12.5081838491223</v>
      </c>
      <c r="AO35" s="4">
        <v>12.4743600550702</v>
      </c>
      <c r="AP35" s="4">
        <v>12.527465070260901</v>
      </c>
      <c r="AQ35" s="4">
        <v>12.567636739583</v>
      </c>
      <c r="AR35" s="4">
        <v>12.553167662104199</v>
      </c>
      <c r="AS35" s="4">
        <v>12.5295474660729</v>
      </c>
      <c r="AT35" s="4">
        <v>12.5478238769738</v>
      </c>
    </row>
    <row r="36" spans="1:46" ht="14.4" x14ac:dyDescent="0.3">
      <c r="A36" s="22" t="s">
        <v>1</v>
      </c>
      <c r="B36" s="25">
        <v>16</v>
      </c>
      <c r="C36" s="2">
        <v>21.429650174279001</v>
      </c>
      <c r="D36" s="2">
        <v>201.40933109918299</v>
      </c>
      <c r="E36" s="2">
        <v>21.4360409059333</v>
      </c>
      <c r="F36" s="2">
        <v>21.439216590558399</v>
      </c>
      <c r="G36" s="2">
        <v>21.463616149289599</v>
      </c>
      <c r="H36" s="2">
        <v>21.540854335710499</v>
      </c>
      <c r="I36" s="2">
        <v>21.556489409037098</v>
      </c>
      <c r="J36" s="2">
        <v>21.556145366367499</v>
      </c>
      <c r="K36" s="2">
        <v>21.7163670683431</v>
      </c>
      <c r="L36" s="2">
        <v>21.6634777615816</v>
      </c>
      <c r="M36" s="2">
        <v>21.769709804885402</v>
      </c>
      <c r="N36" s="2">
        <v>21.868449257026899</v>
      </c>
      <c r="O36" s="2">
        <v>22.000987472888902</v>
      </c>
      <c r="P36" s="2">
        <v>21.898217305713001</v>
      </c>
      <c r="Q36" s="2">
        <v>21.956379249053601</v>
      </c>
      <c r="R36" s="2">
        <v>22.014647213766601</v>
      </c>
      <c r="S36" s="2">
        <v>21.4154265387725</v>
      </c>
      <c r="T36" s="2">
        <v>21.430606583470801</v>
      </c>
      <c r="U36" s="2">
        <v>21.4062579408841</v>
      </c>
      <c r="V36" s="2">
        <v>21.380984919994901</v>
      </c>
      <c r="W36" s="2">
        <v>21.365905192819099</v>
      </c>
      <c r="X36" s="2">
        <v>21.358082999782901</v>
      </c>
      <c r="Y36" s="2">
        <v>21.3196658720721</v>
      </c>
      <c r="Z36" s="2">
        <v>12.0872343277755</v>
      </c>
      <c r="AA36" s="4">
        <v>12.135373529870201</v>
      </c>
      <c r="AB36" s="4">
        <v>12.1587881084389</v>
      </c>
      <c r="AC36" s="4">
        <v>12.1423460433973</v>
      </c>
      <c r="AD36" s="4">
        <v>12.131335213481499</v>
      </c>
      <c r="AE36" s="4">
        <v>12.1360336808666</v>
      </c>
      <c r="AF36" s="4">
        <v>12.134952032030601</v>
      </c>
      <c r="AG36" s="4">
        <v>12.1792549124335</v>
      </c>
      <c r="AH36" s="4">
        <v>12.1055753987216</v>
      </c>
      <c r="AI36" s="5">
        <v>12.047905499728101</v>
      </c>
      <c r="AJ36" s="4">
        <v>12.1473062003311</v>
      </c>
      <c r="AK36" s="4">
        <v>12.1969016682909</v>
      </c>
      <c r="AL36" s="4">
        <v>12.1454291716094</v>
      </c>
      <c r="AM36" s="4">
        <v>12.1483335493187</v>
      </c>
      <c r="AN36" s="4">
        <v>12.137623802613501</v>
      </c>
      <c r="AO36" s="4">
        <v>12.127990728369401</v>
      </c>
      <c r="AP36" s="4">
        <v>12.176003031864401</v>
      </c>
      <c r="AQ36" s="4">
        <v>12.164350525289199</v>
      </c>
      <c r="AR36" s="4">
        <v>12.176353729748699</v>
      </c>
      <c r="AS36" s="4">
        <v>12.1526003666555</v>
      </c>
      <c r="AT36" s="4">
        <v>12.1694401252342</v>
      </c>
    </row>
    <row r="37" spans="1:46" ht="14.4" x14ac:dyDescent="0.25">
      <c r="A37" s="22" t="s">
        <v>1</v>
      </c>
      <c r="B37" s="25">
        <v>17</v>
      </c>
      <c r="C37" s="2">
        <v>21.821491979427101</v>
      </c>
      <c r="D37" s="2">
        <v>201.81830495469799</v>
      </c>
      <c r="E37" s="2">
        <v>21.8261430103381</v>
      </c>
      <c r="F37" s="2">
        <v>21.823681473942301</v>
      </c>
      <c r="G37" s="2">
        <v>21.850231386373299</v>
      </c>
      <c r="H37" s="2">
        <v>22.029420117850201</v>
      </c>
      <c r="I37" s="2">
        <v>22.0576031263993</v>
      </c>
      <c r="J37" s="2">
        <v>22.0624402225904</v>
      </c>
      <c r="K37" s="2">
        <v>22.3917570910954</v>
      </c>
      <c r="L37" s="2">
        <v>22.332544896102402</v>
      </c>
      <c r="M37" s="2">
        <v>22.427511142237801</v>
      </c>
      <c r="N37" s="2">
        <v>22.503268427544999</v>
      </c>
      <c r="O37" s="2">
        <v>22.695308502859302</v>
      </c>
      <c r="P37" s="2">
        <v>22.459826466310702</v>
      </c>
      <c r="Q37" s="2">
        <v>22.447419242805601</v>
      </c>
      <c r="R37" s="2">
        <v>22.4995331502586</v>
      </c>
      <c r="S37" s="2">
        <v>21.971099852003</v>
      </c>
      <c r="T37" s="2">
        <v>21.922352158236802</v>
      </c>
      <c r="U37" s="2">
        <v>21.878866819594901</v>
      </c>
      <c r="V37" s="2">
        <v>21.888791761233701</v>
      </c>
      <c r="W37" s="2">
        <v>21.906477072446702</v>
      </c>
      <c r="X37" s="2">
        <v>21.8641701048961</v>
      </c>
      <c r="Y37" s="3">
        <v>21.804537847634801</v>
      </c>
      <c r="Z37" s="3">
        <v>12.1702274310814</v>
      </c>
      <c r="AA37" s="4">
        <v>12.1965357076666</v>
      </c>
      <c r="AB37" s="4">
        <v>12.2091434433327</v>
      </c>
      <c r="AC37" s="4">
        <v>12.2827637596562</v>
      </c>
      <c r="AD37" s="4">
        <v>12.2211019545152</v>
      </c>
      <c r="AE37" s="4">
        <v>12.251539235868499</v>
      </c>
      <c r="AF37" s="4">
        <v>12.250298647744501</v>
      </c>
      <c r="AG37" s="4">
        <v>12.318616848593599</v>
      </c>
      <c r="AH37" s="4">
        <v>12.2392977396922</v>
      </c>
      <c r="AI37" s="4">
        <v>12.236301379755901</v>
      </c>
      <c r="AJ37" s="4">
        <v>12.224664050701</v>
      </c>
      <c r="AK37" s="4">
        <v>12.2398106498005</v>
      </c>
      <c r="AL37" s="4">
        <v>12.195237996281</v>
      </c>
      <c r="AM37" s="4">
        <v>12.2184846509188</v>
      </c>
      <c r="AN37" s="4">
        <v>12.2242466780885</v>
      </c>
      <c r="AO37" s="4">
        <v>12.2415146616834</v>
      </c>
      <c r="AP37" s="4">
        <v>12.2377426486029</v>
      </c>
      <c r="AQ37" s="4">
        <v>12.2286698398509</v>
      </c>
      <c r="AR37" s="4">
        <v>12.2441167006199</v>
      </c>
      <c r="AS37" s="4">
        <v>12.239029379159501</v>
      </c>
      <c r="AT37" s="4">
        <v>12.2605789370851</v>
      </c>
    </row>
    <row r="38" spans="1:46" ht="14.4" x14ac:dyDescent="0.3">
      <c r="A38" s="22" t="s">
        <v>1</v>
      </c>
      <c r="B38" s="25">
        <v>18</v>
      </c>
      <c r="C38" s="2">
        <v>22.201567029530899</v>
      </c>
      <c r="D38" s="2">
        <v>202.56073163412199</v>
      </c>
      <c r="E38" s="2">
        <v>22.204630006605999</v>
      </c>
      <c r="F38" s="2">
        <v>22.198169444083199</v>
      </c>
      <c r="G38" s="2">
        <v>22.225543257782402</v>
      </c>
      <c r="H38" s="2">
        <v>22.531799340446401</v>
      </c>
      <c r="I38" s="2">
        <v>22.477633825398001</v>
      </c>
      <c r="J38" s="2">
        <v>22.5497103864918</v>
      </c>
      <c r="K38" s="2">
        <v>22.845818600421399</v>
      </c>
      <c r="L38" s="2">
        <v>22.756086741195599</v>
      </c>
      <c r="M38" s="2">
        <v>22.786094658499898</v>
      </c>
      <c r="N38" s="2">
        <v>22.950057266908502</v>
      </c>
      <c r="O38" s="2">
        <v>23.013346198613501</v>
      </c>
      <c r="P38" s="2">
        <v>22.779169786392401</v>
      </c>
      <c r="Q38" s="2">
        <v>22.6497368893308</v>
      </c>
      <c r="R38" s="2">
        <v>22.7589213129176</v>
      </c>
      <c r="S38" s="2">
        <v>22.185927141612598</v>
      </c>
      <c r="T38" s="2">
        <v>22.135075481165501</v>
      </c>
      <c r="U38" s="2">
        <v>22.0565367998821</v>
      </c>
      <c r="V38" s="2">
        <v>22.0860978191971</v>
      </c>
      <c r="W38" s="2">
        <v>22.0749438585534</v>
      </c>
      <c r="X38" s="2">
        <v>22.009049470581498</v>
      </c>
      <c r="Y38" s="3">
        <v>21.953822799836399</v>
      </c>
      <c r="Z38" s="2">
        <v>12.044611436077799</v>
      </c>
      <c r="AA38" s="4">
        <v>12.084832014191299</v>
      </c>
      <c r="AB38" s="4">
        <v>12.1151539264196</v>
      </c>
      <c r="AC38" s="4">
        <v>12.172373711062599</v>
      </c>
      <c r="AD38" s="4">
        <v>12.0566929141347</v>
      </c>
      <c r="AE38" s="4">
        <v>12.132087819679899</v>
      </c>
      <c r="AF38" s="4">
        <v>12.155584153959101</v>
      </c>
      <c r="AG38" s="4">
        <v>12.1965174516925</v>
      </c>
      <c r="AH38" s="4">
        <v>12.118470675890901</v>
      </c>
      <c r="AI38" s="4">
        <v>12.098636837191799</v>
      </c>
      <c r="AJ38" s="4">
        <v>12.107910296914101</v>
      </c>
      <c r="AK38" s="4">
        <v>12.085799275483501</v>
      </c>
      <c r="AL38" s="5">
        <v>12.0402610556231</v>
      </c>
      <c r="AM38" s="4">
        <v>12.09473840942</v>
      </c>
      <c r="AN38" s="4">
        <v>12.091156584910101</v>
      </c>
      <c r="AO38" s="4">
        <v>12.111164837772</v>
      </c>
      <c r="AP38" s="4">
        <v>12.074417984595099</v>
      </c>
      <c r="AQ38" s="4">
        <v>12.0839786160724</v>
      </c>
      <c r="AR38" s="4">
        <v>12.093050019883901</v>
      </c>
      <c r="AS38" s="4">
        <v>12.1202092211742</v>
      </c>
      <c r="AT38" s="4">
        <v>12.1477556031465</v>
      </c>
    </row>
    <row r="39" spans="1:46" ht="14.4" x14ac:dyDescent="0.3">
      <c r="A39" s="22" t="s">
        <v>1</v>
      </c>
      <c r="B39" s="25">
        <v>19</v>
      </c>
      <c r="C39" s="2">
        <v>22.441873859249501</v>
      </c>
      <c r="D39" s="2">
        <v>203.16857608722299</v>
      </c>
      <c r="E39" s="2">
        <v>22.444846223145799</v>
      </c>
      <c r="F39" s="2">
        <v>22.440011645944999</v>
      </c>
      <c r="G39" s="2">
        <v>22.475350359874401</v>
      </c>
      <c r="H39" s="2">
        <v>22.830522421164499</v>
      </c>
      <c r="I39" s="2">
        <v>22.812321313387098</v>
      </c>
      <c r="J39" s="2">
        <v>22.857386589127302</v>
      </c>
      <c r="K39" s="2">
        <v>23.084264705068801</v>
      </c>
      <c r="L39" s="2">
        <v>23.054068504422599</v>
      </c>
      <c r="M39" s="2">
        <v>23.1195992171839</v>
      </c>
      <c r="N39" s="2">
        <v>23.174703901156601</v>
      </c>
      <c r="O39" s="2">
        <v>23.1035404755388</v>
      </c>
      <c r="P39" s="2">
        <v>22.9447026095194</v>
      </c>
      <c r="Q39" s="2">
        <v>22.847162881258999</v>
      </c>
      <c r="R39" s="2">
        <v>22.827020663794698</v>
      </c>
      <c r="S39" s="2">
        <v>22.324304822270101</v>
      </c>
      <c r="T39" s="2">
        <v>22.263040069818199</v>
      </c>
      <c r="U39" s="2">
        <v>22.222501849806001</v>
      </c>
      <c r="V39" s="2">
        <v>22.2558397379822</v>
      </c>
      <c r="W39" s="2">
        <v>22.242208962525499</v>
      </c>
      <c r="X39" s="2">
        <v>22.1481903310181</v>
      </c>
      <c r="Y39" s="3">
        <v>22.065430529523699</v>
      </c>
      <c r="Z39" s="2">
        <v>12.2713069843588</v>
      </c>
      <c r="AA39" s="4">
        <v>12.3167591548129</v>
      </c>
      <c r="AB39" s="4">
        <v>12.3054841903034</v>
      </c>
      <c r="AC39" s="4">
        <v>12.325313768768</v>
      </c>
      <c r="AD39" s="4">
        <v>12.353817578606</v>
      </c>
      <c r="AE39" s="4">
        <v>12.321041423787801</v>
      </c>
      <c r="AF39" s="4">
        <v>12.3238390382012</v>
      </c>
      <c r="AG39" s="4">
        <v>12.3394799825624</v>
      </c>
      <c r="AH39" s="5">
        <v>12.254642147202199</v>
      </c>
      <c r="AI39" s="4">
        <v>12.265624123182199</v>
      </c>
      <c r="AJ39" s="4">
        <v>12.3586566223356</v>
      </c>
      <c r="AK39" s="4">
        <v>12.3246366950509</v>
      </c>
      <c r="AL39" s="4">
        <v>12.357589062684699</v>
      </c>
      <c r="AM39" s="4">
        <v>12.3979092155869</v>
      </c>
      <c r="AN39" s="4">
        <v>12.395872307747499</v>
      </c>
      <c r="AO39" s="4">
        <v>12.375263078313999</v>
      </c>
      <c r="AP39" s="4">
        <v>12.357611403757099</v>
      </c>
      <c r="AQ39" s="4">
        <v>12.360017759374999</v>
      </c>
      <c r="AR39" s="4">
        <v>12.3742228409745</v>
      </c>
      <c r="AS39" s="4">
        <v>12.3629203403001</v>
      </c>
      <c r="AT39" s="4">
        <v>12.384592506343401</v>
      </c>
    </row>
    <row r="40" spans="1:46" ht="14.4" x14ac:dyDescent="0.3">
      <c r="A40" s="22" t="s">
        <v>1</v>
      </c>
      <c r="B40" s="25">
        <v>20</v>
      </c>
      <c r="C40" s="2">
        <v>22.689996783327899</v>
      </c>
      <c r="D40" s="2">
        <v>203.716386947627</v>
      </c>
      <c r="E40" s="2">
        <v>22.698644994759</v>
      </c>
      <c r="F40" s="2">
        <v>22.692854459005499</v>
      </c>
      <c r="G40" s="2">
        <v>22.7243941204766</v>
      </c>
      <c r="H40" s="2">
        <v>23.0947187994506</v>
      </c>
      <c r="I40" s="2">
        <v>23.036990837878101</v>
      </c>
      <c r="J40" s="2">
        <v>23.057800974399498</v>
      </c>
      <c r="K40" s="2">
        <v>23.222317431015799</v>
      </c>
      <c r="L40" s="2">
        <v>23.180046359037402</v>
      </c>
      <c r="M40" s="2">
        <v>23.168225558786201</v>
      </c>
      <c r="N40" s="2">
        <v>23.221530779278599</v>
      </c>
      <c r="O40" s="2">
        <v>23.245784942098801</v>
      </c>
      <c r="P40" s="2">
        <v>23.154072047099401</v>
      </c>
      <c r="Q40" s="2">
        <v>23.090224479872798</v>
      </c>
      <c r="R40" s="2">
        <v>22.961952947895298</v>
      </c>
      <c r="S40" s="2">
        <v>22.458976242755401</v>
      </c>
      <c r="T40" s="2">
        <v>22.428830182593099</v>
      </c>
      <c r="U40" s="2">
        <v>22.433156411232101</v>
      </c>
      <c r="V40" s="2">
        <v>22.454502263963601</v>
      </c>
      <c r="W40" s="2">
        <v>22.402544257309899</v>
      </c>
      <c r="X40" s="2">
        <v>22.390115342828899</v>
      </c>
      <c r="Y40" s="3">
        <v>22.312997262055902</v>
      </c>
      <c r="Z40" s="2">
        <v>12.653642320971599</v>
      </c>
      <c r="AA40" s="4">
        <v>12.698699287561301</v>
      </c>
      <c r="AB40" s="4">
        <v>12.617495985724901</v>
      </c>
      <c r="AC40" s="4">
        <v>12.610510091698099</v>
      </c>
      <c r="AD40" s="4">
        <v>12.7059646580761</v>
      </c>
      <c r="AE40" s="4">
        <v>12.6407021626146</v>
      </c>
      <c r="AF40" s="4">
        <v>12.6351979257359</v>
      </c>
      <c r="AG40" s="4">
        <v>12.6336723389851</v>
      </c>
      <c r="AH40" s="5">
        <v>12.552947889129101</v>
      </c>
      <c r="AI40" s="4">
        <v>12.5588439203242</v>
      </c>
      <c r="AJ40" s="4">
        <v>12.702142611367901</v>
      </c>
      <c r="AK40" s="4">
        <v>12.6934740451624</v>
      </c>
      <c r="AL40" s="4">
        <v>12.661453926378501</v>
      </c>
      <c r="AM40" s="4">
        <v>12.7055164830625</v>
      </c>
      <c r="AN40" s="4">
        <v>12.757300128072099</v>
      </c>
      <c r="AO40" s="4">
        <v>12.7293192945423</v>
      </c>
      <c r="AP40" s="4">
        <v>12.776499078694201</v>
      </c>
      <c r="AQ40" s="4">
        <v>12.769217650675699</v>
      </c>
      <c r="AR40" s="4">
        <v>12.773610167107799</v>
      </c>
      <c r="AS40" s="4">
        <v>12.7325614569399</v>
      </c>
      <c r="AT40" s="4">
        <v>12.748437084910901</v>
      </c>
    </row>
    <row r="41" spans="1:46" ht="14.4" x14ac:dyDescent="0.25">
      <c r="A41" s="22" t="s">
        <v>1</v>
      </c>
      <c r="B41" s="25">
        <v>21</v>
      </c>
      <c r="C41" s="2">
        <v>22.957525751113199</v>
      </c>
      <c r="D41" s="2">
        <v>204.219627248004</v>
      </c>
      <c r="E41" s="2">
        <v>22.961641634736701</v>
      </c>
      <c r="F41" s="2">
        <v>22.9631862025694</v>
      </c>
      <c r="G41" s="2">
        <v>22.9976699683655</v>
      </c>
      <c r="H41" s="2">
        <v>23.461389825488801</v>
      </c>
      <c r="I41" s="2">
        <v>23.288875314563199</v>
      </c>
      <c r="J41" s="2">
        <v>23.3742903731006</v>
      </c>
      <c r="K41" s="2">
        <v>23.474282765907098</v>
      </c>
      <c r="L41" s="2">
        <v>23.420054542177201</v>
      </c>
      <c r="M41" s="2">
        <v>23.409240439374301</v>
      </c>
      <c r="N41" s="2">
        <v>23.4746203394788</v>
      </c>
      <c r="O41" s="2">
        <v>23.399312992648198</v>
      </c>
      <c r="P41" s="2">
        <v>23.400557982751899</v>
      </c>
      <c r="Q41" s="2">
        <v>23.334188679299199</v>
      </c>
      <c r="R41" s="2">
        <v>23.258042364996999</v>
      </c>
      <c r="S41" s="2">
        <v>22.727224995223398</v>
      </c>
      <c r="T41" s="2">
        <v>22.660311026971801</v>
      </c>
      <c r="U41" s="2">
        <v>22.661565725408501</v>
      </c>
      <c r="V41" s="2">
        <v>22.664463382793699</v>
      </c>
      <c r="W41" s="2">
        <v>22.619705911867801</v>
      </c>
      <c r="X41" s="2">
        <v>22.631124039736001</v>
      </c>
      <c r="Y41" s="3">
        <v>22.571214638029598</v>
      </c>
      <c r="Z41" s="2">
        <v>12.399100711951601</v>
      </c>
      <c r="AA41" s="4">
        <v>12.446160146974499</v>
      </c>
      <c r="AB41" s="4">
        <v>12.4500921453779</v>
      </c>
      <c r="AC41" s="4">
        <v>12.487430383546</v>
      </c>
      <c r="AD41" s="4">
        <v>12.506975866727799</v>
      </c>
      <c r="AE41" s="4">
        <v>12.498624890631399</v>
      </c>
      <c r="AF41" s="4">
        <v>12.4990308638735</v>
      </c>
      <c r="AG41" s="4">
        <v>12.5047892748722</v>
      </c>
      <c r="AH41" s="4">
        <v>12.4145017275952</v>
      </c>
      <c r="AI41" s="4">
        <v>12.4275787384647</v>
      </c>
      <c r="AJ41" s="4">
        <v>12.505351479163201</v>
      </c>
      <c r="AK41" s="4">
        <v>12.5089208949042</v>
      </c>
      <c r="AL41" s="4">
        <v>12.500436610194001</v>
      </c>
      <c r="AM41" s="4">
        <v>12.522073749191801</v>
      </c>
      <c r="AN41" s="4">
        <v>12.4960534707023</v>
      </c>
      <c r="AO41" s="4">
        <v>12.5141607800609</v>
      </c>
      <c r="AP41" s="4">
        <v>12.4853447046531</v>
      </c>
      <c r="AQ41" s="4">
        <v>12.476785475896699</v>
      </c>
      <c r="AR41" s="4">
        <v>12.4813287515151</v>
      </c>
      <c r="AS41" s="4">
        <v>12.460856318339999</v>
      </c>
      <c r="AT41" s="4">
        <v>12.4881104681442</v>
      </c>
    </row>
    <row r="42" spans="1:46" x14ac:dyDescent="0.25">
      <c r="A42" s="22" t="s">
        <v>2</v>
      </c>
      <c r="B42" s="25">
        <v>2</v>
      </c>
      <c r="C42" s="4">
        <v>17.400235302378402</v>
      </c>
      <c r="D42" s="4">
        <v>191.072141485781</v>
      </c>
      <c r="E42" s="4">
        <v>23.785602582723399</v>
      </c>
      <c r="F42" s="4">
        <v>38.935671052457899</v>
      </c>
      <c r="G42" s="4">
        <v>25.769241108375699</v>
      </c>
      <c r="H42" s="4">
        <v>29.513613995712799</v>
      </c>
      <c r="I42" s="4">
        <v>35.004932549536299</v>
      </c>
      <c r="J42" s="4">
        <v>28.1618670349038</v>
      </c>
      <c r="K42" s="4">
        <v>29.710106816784901</v>
      </c>
      <c r="L42" s="4">
        <v>18.47822332134</v>
      </c>
      <c r="M42" s="4">
        <v>43.546147711610203</v>
      </c>
      <c r="N42" s="4">
        <v>21.891363166705599</v>
      </c>
      <c r="O42" s="4">
        <v>22.4961360559074</v>
      </c>
      <c r="P42" s="4">
        <v>27.506807238209401</v>
      </c>
      <c r="Q42" s="4">
        <v>22.1697371279576</v>
      </c>
      <c r="R42" s="4">
        <v>28.152308637865001</v>
      </c>
      <c r="S42" s="4">
        <v>33.726715571718799</v>
      </c>
      <c r="T42" s="4">
        <v>33.246791334079298</v>
      </c>
      <c r="U42" s="4">
        <v>19.244631090010799</v>
      </c>
      <c r="V42" s="4">
        <v>37.230427886755301</v>
      </c>
      <c r="W42" s="4">
        <v>27.524455867297998</v>
      </c>
      <c r="X42" s="4">
        <v>39.186247022932598</v>
      </c>
      <c r="Y42" s="4">
        <v>21.093724974917802</v>
      </c>
      <c r="Z42" s="4">
        <v>14.6634086680019</v>
      </c>
      <c r="AA42" s="4">
        <v>25.749859790927101</v>
      </c>
      <c r="AB42" s="4">
        <v>15.6898900139873</v>
      </c>
      <c r="AC42" s="4">
        <v>17.445100673983401</v>
      </c>
      <c r="AD42" s="4">
        <v>30.966287446789799</v>
      </c>
      <c r="AE42" s="4">
        <v>19.505311942380398</v>
      </c>
      <c r="AF42" s="4">
        <v>15.214741496731101</v>
      </c>
      <c r="AG42" s="4">
        <v>24.6844987511517</v>
      </c>
      <c r="AH42" s="4">
        <v>23.329874884893599</v>
      </c>
      <c r="AI42" s="4">
        <v>14.6980862910747</v>
      </c>
      <c r="AJ42" s="4">
        <v>22.4961360559074</v>
      </c>
      <c r="AK42" s="4">
        <v>21.8869445164597</v>
      </c>
      <c r="AL42" s="4">
        <v>15.3280338250791</v>
      </c>
      <c r="AM42" s="4">
        <v>29.030021167600701</v>
      </c>
      <c r="AN42" s="4">
        <v>17.667711262791698</v>
      </c>
      <c r="AO42" s="4">
        <v>21.828066223655298</v>
      </c>
      <c r="AP42" s="4">
        <v>18.689097724288899</v>
      </c>
      <c r="AQ42" s="4">
        <v>14.6729845919232</v>
      </c>
      <c r="AR42" s="4">
        <v>19.088727369224198</v>
      </c>
      <c r="AS42" s="4">
        <v>16.394334360708399</v>
      </c>
      <c r="AT42" s="4">
        <v>32.739665058444501</v>
      </c>
    </row>
    <row r="43" spans="1:46" x14ac:dyDescent="0.25">
      <c r="A43" s="22" t="s">
        <v>2</v>
      </c>
      <c r="B43" s="25">
        <v>3</v>
      </c>
      <c r="C43" s="4">
        <v>17.415594447246999</v>
      </c>
      <c r="D43" s="4">
        <v>190.548746415333</v>
      </c>
      <c r="E43" s="4">
        <v>22.787922191862499</v>
      </c>
      <c r="F43" s="4">
        <v>39.697913398641298</v>
      </c>
      <c r="G43" s="4">
        <v>26.759158631011299</v>
      </c>
      <c r="H43" s="4">
        <v>29.705701768199699</v>
      </c>
      <c r="I43" s="4">
        <v>35.809380310818597</v>
      </c>
      <c r="J43" s="4">
        <v>28.7912993915483</v>
      </c>
      <c r="K43" s="4">
        <v>33.4383480575598</v>
      </c>
      <c r="L43" s="4">
        <v>19.090665151926402</v>
      </c>
      <c r="M43" s="4">
        <v>43.237812443527098</v>
      </c>
      <c r="N43" s="4">
        <v>23.148387501514101</v>
      </c>
      <c r="O43" s="4">
        <v>23.553826635719201</v>
      </c>
      <c r="P43" s="4">
        <v>28.503187969157601</v>
      </c>
      <c r="Q43" s="4">
        <v>24.405476444020302</v>
      </c>
      <c r="R43" s="4">
        <v>28.194647598353299</v>
      </c>
      <c r="S43" s="4">
        <v>33.335031279255702</v>
      </c>
      <c r="T43" s="4">
        <v>34.173475694622098</v>
      </c>
      <c r="U43" s="4">
        <v>19.500683736310599</v>
      </c>
      <c r="V43" s="4">
        <v>37.362224313103198</v>
      </c>
      <c r="W43" s="4">
        <v>27.976657420423901</v>
      </c>
      <c r="X43" s="4">
        <v>41.4691269271256</v>
      </c>
      <c r="Y43" s="4">
        <v>21.4863761948762</v>
      </c>
      <c r="Z43" s="4">
        <v>14.451319020035699</v>
      </c>
      <c r="AA43" s="4">
        <v>26.4334983117453</v>
      </c>
      <c r="AB43" s="4">
        <v>16.251330619486701</v>
      </c>
      <c r="AC43" s="4">
        <v>19.768206959939601</v>
      </c>
      <c r="AD43" s="4">
        <v>31.071579449316399</v>
      </c>
      <c r="AE43" s="4">
        <v>21.163365316824201</v>
      </c>
      <c r="AF43" s="4">
        <v>14.731936853476901</v>
      </c>
      <c r="AG43" s="4">
        <v>25.338508411001499</v>
      </c>
      <c r="AH43" s="4">
        <v>23.618589898839399</v>
      </c>
      <c r="AI43" s="4">
        <v>15.5259024818402</v>
      </c>
      <c r="AJ43" s="4">
        <v>23.553826635719201</v>
      </c>
      <c r="AK43" s="4">
        <v>21.749818551886499</v>
      </c>
      <c r="AL43" s="4">
        <v>14.0481999201217</v>
      </c>
      <c r="AM43" s="4">
        <v>29.1825874435151</v>
      </c>
      <c r="AN43" s="4">
        <v>18.178173385143701</v>
      </c>
      <c r="AO43" s="4">
        <v>22.2971027576598</v>
      </c>
      <c r="AP43" s="4">
        <v>18.217925273214401</v>
      </c>
      <c r="AQ43" s="4">
        <v>14.7941642023659</v>
      </c>
      <c r="AR43" s="4">
        <v>19.1655557829909</v>
      </c>
      <c r="AS43" s="4">
        <v>16.513815525952001</v>
      </c>
      <c r="AT43" s="4">
        <v>33.953528647762099</v>
      </c>
    </row>
    <row r="44" spans="1:46" x14ac:dyDescent="0.25">
      <c r="A44" s="22" t="s">
        <v>2</v>
      </c>
      <c r="B44" s="25">
        <v>4</v>
      </c>
      <c r="C44" s="4">
        <v>18.990545965406501</v>
      </c>
      <c r="D44" s="4">
        <v>190.45634498801601</v>
      </c>
      <c r="E44" s="4">
        <v>22.759745448584599</v>
      </c>
      <c r="F44" s="4">
        <v>41.8723619286069</v>
      </c>
      <c r="G44" s="4">
        <v>28.1170650145778</v>
      </c>
      <c r="H44" s="4">
        <v>30.417980442601799</v>
      </c>
      <c r="I44" s="4">
        <v>35.7960783979916</v>
      </c>
      <c r="J44" s="4">
        <v>28.997892697693899</v>
      </c>
      <c r="K44" s="4">
        <v>33.0239897228263</v>
      </c>
      <c r="L44" s="4">
        <v>19.906265008696199</v>
      </c>
      <c r="M44" s="4">
        <v>44.514479797053298</v>
      </c>
      <c r="N44" s="4">
        <v>24.9002307473787</v>
      </c>
      <c r="O44" s="4">
        <v>24.011321160841501</v>
      </c>
      <c r="P44" s="4">
        <v>29.1000112611856</v>
      </c>
      <c r="Q44" s="4">
        <v>24.8054034336839</v>
      </c>
      <c r="R44" s="4">
        <v>29.346631921732399</v>
      </c>
      <c r="S44" s="4">
        <v>34.259733827673301</v>
      </c>
      <c r="T44" s="4">
        <v>36.482068851165998</v>
      </c>
      <c r="U44" s="4">
        <v>20.342558584094501</v>
      </c>
      <c r="V44" s="4">
        <v>38.877885820178903</v>
      </c>
      <c r="W44" s="4">
        <v>29.121206552621398</v>
      </c>
      <c r="X44" s="4">
        <v>41.372936527122597</v>
      </c>
      <c r="Y44" s="4">
        <v>22.5386441116231</v>
      </c>
      <c r="Z44" s="4">
        <v>15.1175658508418</v>
      </c>
      <c r="AA44" s="4">
        <v>26.863749168872399</v>
      </c>
      <c r="AB44" s="4">
        <v>17.249335940756598</v>
      </c>
      <c r="AC44" s="4">
        <v>18.3904411216364</v>
      </c>
      <c r="AD44" s="4">
        <v>32.908925489457197</v>
      </c>
      <c r="AE44" s="4">
        <v>21.223621000535701</v>
      </c>
      <c r="AF44" s="4">
        <v>15.517347682725999</v>
      </c>
      <c r="AG44" s="4">
        <v>25.643897415808599</v>
      </c>
      <c r="AH44" s="4">
        <v>25.829935954625</v>
      </c>
      <c r="AI44" s="4">
        <v>16.1680082940318</v>
      </c>
      <c r="AJ44" s="4">
        <v>24.011321160841501</v>
      </c>
      <c r="AK44" s="4">
        <v>22.199339249889601</v>
      </c>
      <c r="AL44" s="4">
        <v>14.498465154146301</v>
      </c>
      <c r="AM44" s="4">
        <v>29.7285993173371</v>
      </c>
      <c r="AN44" s="4">
        <v>18.409420299601301</v>
      </c>
      <c r="AO44" s="4">
        <v>22.564680402898599</v>
      </c>
      <c r="AP44" s="4">
        <v>18.185050657990001</v>
      </c>
      <c r="AQ44" s="4">
        <v>15.254610869349101</v>
      </c>
      <c r="AR44" s="4">
        <v>20.6273569841123</v>
      </c>
      <c r="AS44" s="4">
        <v>16.7820608272466</v>
      </c>
      <c r="AT44" s="4">
        <v>35.240257851756503</v>
      </c>
    </row>
    <row r="45" spans="1:46" x14ac:dyDescent="0.25">
      <c r="A45" s="22" t="s">
        <v>2</v>
      </c>
      <c r="B45" s="25">
        <v>5</v>
      </c>
      <c r="C45" s="4">
        <v>18.947101125159801</v>
      </c>
      <c r="D45" s="4">
        <v>190.27783200987699</v>
      </c>
      <c r="E45" s="4">
        <v>23.2961112895551</v>
      </c>
      <c r="F45" s="4">
        <v>42.844481842354</v>
      </c>
      <c r="G45" s="4">
        <v>27.7610668196664</v>
      </c>
      <c r="H45" s="4">
        <v>30.090412800221898</v>
      </c>
      <c r="I45" s="4">
        <v>36.409763693316798</v>
      </c>
      <c r="J45" s="4">
        <v>28.356970074679701</v>
      </c>
      <c r="K45" s="4">
        <v>35.761629908528199</v>
      </c>
      <c r="L45" s="4">
        <v>20.442743416448401</v>
      </c>
      <c r="M45" s="4">
        <v>45.395123527562198</v>
      </c>
      <c r="N45" s="4">
        <v>25.389860561376</v>
      </c>
      <c r="O45" s="4">
        <v>23.1104079421535</v>
      </c>
      <c r="P45" s="4">
        <v>29.804447554083801</v>
      </c>
      <c r="Q45" s="4">
        <v>23.464602872170801</v>
      </c>
      <c r="R45" s="4">
        <v>30.1132297835461</v>
      </c>
      <c r="S45" s="4">
        <v>34.808894174338903</v>
      </c>
      <c r="T45" s="4">
        <v>38.245705894293799</v>
      </c>
      <c r="U45" s="4">
        <v>20.920472595041399</v>
      </c>
      <c r="V45" s="4">
        <v>37.932070572764502</v>
      </c>
      <c r="W45" s="4">
        <v>29.3771773927322</v>
      </c>
      <c r="X45" s="4">
        <v>45.345530635889197</v>
      </c>
      <c r="Y45" s="4">
        <v>22.718524104974101</v>
      </c>
      <c r="Z45" s="4">
        <v>15.402610945580999</v>
      </c>
      <c r="AA45" s="4">
        <v>26.336145617485901</v>
      </c>
      <c r="AB45" s="4">
        <v>17.425556596724402</v>
      </c>
      <c r="AC45" s="4">
        <v>14.6784077056063</v>
      </c>
      <c r="AD45" s="4">
        <v>30.989384346324702</v>
      </c>
      <c r="AE45" s="4">
        <v>21.4750850736887</v>
      </c>
      <c r="AF45" s="4">
        <v>14.692417011189599</v>
      </c>
      <c r="AG45" s="4">
        <v>24.652942311956199</v>
      </c>
      <c r="AH45" s="4">
        <v>23.6985589642284</v>
      </c>
      <c r="AI45" s="4">
        <v>22.840384034543799</v>
      </c>
      <c r="AJ45" s="4">
        <v>23.1104079421535</v>
      </c>
      <c r="AK45" s="4">
        <v>21.155113608969302</v>
      </c>
      <c r="AL45" s="4">
        <v>13.6903276696486</v>
      </c>
      <c r="AM45" s="4">
        <v>28.8900545777174</v>
      </c>
      <c r="AN45" s="4">
        <v>17.6995636184927</v>
      </c>
      <c r="AO45" s="4">
        <v>21.138043305400501</v>
      </c>
      <c r="AP45" s="4">
        <v>17.276639841115099</v>
      </c>
      <c r="AQ45" s="4">
        <v>14.858784659527799</v>
      </c>
      <c r="AR45" s="4">
        <v>20.5410163737962</v>
      </c>
      <c r="AS45" s="4">
        <v>15.9856761832043</v>
      </c>
      <c r="AT45" s="4">
        <v>33.046134743322803</v>
      </c>
    </row>
    <row r="46" spans="1:46" x14ac:dyDescent="0.25">
      <c r="A46" s="22" t="s">
        <v>2</v>
      </c>
      <c r="B46" s="25">
        <v>6</v>
      </c>
      <c r="C46" s="4">
        <v>19.688299140071202</v>
      </c>
      <c r="D46" s="4">
        <v>190.72928323437699</v>
      </c>
      <c r="E46" s="4">
        <v>21.645213580402899</v>
      </c>
      <c r="F46" s="4">
        <v>41.3169524092161</v>
      </c>
      <c r="G46" s="4">
        <v>28.7077057926832</v>
      </c>
      <c r="H46" s="4">
        <v>30.292310452366099</v>
      </c>
      <c r="I46" s="4">
        <v>32.615273939968901</v>
      </c>
      <c r="J46" s="4">
        <v>30.171817806196401</v>
      </c>
      <c r="K46" s="4">
        <v>34.581245516972999</v>
      </c>
      <c r="L46" s="4">
        <v>21.0004990468586</v>
      </c>
      <c r="M46" s="4">
        <v>45.251590031182801</v>
      </c>
      <c r="N46" s="4">
        <v>25.246929853446201</v>
      </c>
      <c r="O46" s="4">
        <v>22.432649596967799</v>
      </c>
      <c r="P46" s="4">
        <v>29.793195837958901</v>
      </c>
      <c r="Q46" s="4">
        <v>23.706846101788901</v>
      </c>
      <c r="R46" s="4">
        <v>29.852669824143199</v>
      </c>
      <c r="S46" s="4">
        <v>35.510213868604303</v>
      </c>
      <c r="T46" s="4">
        <v>37.846648689453801</v>
      </c>
      <c r="U46" s="4">
        <v>20.9264572725778</v>
      </c>
      <c r="V46" s="4">
        <v>38.668185475286101</v>
      </c>
      <c r="W46" s="4">
        <v>30.3578714543697</v>
      </c>
      <c r="X46" s="4">
        <v>45.001753523897598</v>
      </c>
      <c r="Y46" s="4">
        <v>23.415538983267801</v>
      </c>
      <c r="Z46" s="4">
        <v>15.366387687342399</v>
      </c>
      <c r="AA46" s="4">
        <v>27.291173544720401</v>
      </c>
      <c r="AB46" s="4">
        <v>17.712281903551599</v>
      </c>
      <c r="AC46" s="4">
        <v>16.460390599273801</v>
      </c>
      <c r="AD46" s="4">
        <v>32.707022170163398</v>
      </c>
      <c r="AE46" s="4">
        <v>22.364131397456799</v>
      </c>
      <c r="AF46" s="4">
        <v>15.7176158879384</v>
      </c>
      <c r="AG46" s="4">
        <v>26.195553272165402</v>
      </c>
      <c r="AH46" s="4">
        <v>24.358528434467701</v>
      </c>
      <c r="AI46" s="4">
        <v>24.845060487590899</v>
      </c>
      <c r="AJ46" s="4">
        <v>22.432649596967799</v>
      </c>
      <c r="AK46" s="4">
        <v>22.398294314242399</v>
      </c>
      <c r="AL46" s="4">
        <v>14.808339172885301</v>
      </c>
      <c r="AM46" s="4">
        <v>30.534347685899199</v>
      </c>
      <c r="AN46" s="4">
        <v>18.585602034363099</v>
      </c>
      <c r="AO46" s="4">
        <v>23.215862659686302</v>
      </c>
      <c r="AP46" s="4">
        <v>17.9268127585602</v>
      </c>
      <c r="AQ46" s="4">
        <v>15.6802737123288</v>
      </c>
      <c r="AR46" s="4">
        <v>21.6881163220235</v>
      </c>
      <c r="AS46" s="4">
        <v>17.268866489606001</v>
      </c>
      <c r="AT46" s="4">
        <v>34.853808399833397</v>
      </c>
    </row>
    <row r="47" spans="1:46" x14ac:dyDescent="0.25">
      <c r="A47" s="22" t="s">
        <v>2</v>
      </c>
      <c r="B47" s="25">
        <v>7</v>
      </c>
      <c r="C47" s="4">
        <v>20.158835624228399</v>
      </c>
      <c r="D47" s="4">
        <v>191.042551148786</v>
      </c>
      <c r="E47" s="4">
        <v>20.936697543605899</v>
      </c>
      <c r="F47" s="4">
        <v>43.698956274713403</v>
      </c>
      <c r="G47" s="4">
        <v>28.915859470341399</v>
      </c>
      <c r="H47" s="4">
        <v>30.818604107793899</v>
      </c>
      <c r="I47" s="4">
        <v>31.372712847804301</v>
      </c>
      <c r="J47" s="4">
        <v>29.1574429993188</v>
      </c>
      <c r="K47" s="4">
        <v>34.5868217261147</v>
      </c>
      <c r="L47" s="4">
        <v>21.1403972170611</v>
      </c>
      <c r="M47" s="4">
        <v>46.455657429719402</v>
      </c>
      <c r="N47" s="4">
        <v>24.785381758558099</v>
      </c>
      <c r="O47" s="4">
        <v>22.4432051038665</v>
      </c>
      <c r="P47" s="4">
        <v>29.1455110014106</v>
      </c>
      <c r="Q47" s="4">
        <v>22.9042405426103</v>
      </c>
      <c r="R47" s="4">
        <v>31.462533245178101</v>
      </c>
      <c r="S47" s="4">
        <v>35.079103519974097</v>
      </c>
      <c r="T47" s="4">
        <v>37.484143438119801</v>
      </c>
      <c r="U47" s="4">
        <v>20.8382275106813</v>
      </c>
      <c r="V47" s="4">
        <v>38.6421127888485</v>
      </c>
      <c r="W47" s="4">
        <v>29.760416557655301</v>
      </c>
      <c r="X47" s="4">
        <v>43.779595009451803</v>
      </c>
      <c r="Y47" s="4">
        <v>24.068441835306</v>
      </c>
      <c r="Z47" s="4">
        <v>15.4315523150198</v>
      </c>
      <c r="AA47" s="4">
        <v>27.957809924934001</v>
      </c>
      <c r="AB47" s="4">
        <v>17.878000820111499</v>
      </c>
      <c r="AC47" s="4">
        <v>16.546635648606799</v>
      </c>
      <c r="AD47" s="4">
        <v>34.094040582090599</v>
      </c>
      <c r="AE47" s="4">
        <v>24.1318201359733</v>
      </c>
      <c r="AF47" s="4">
        <v>16.688946557589301</v>
      </c>
      <c r="AG47" s="4">
        <v>26.767755266575499</v>
      </c>
      <c r="AH47" s="4">
        <v>25.014633203299599</v>
      </c>
      <c r="AI47" s="4">
        <v>24.548097498881901</v>
      </c>
      <c r="AJ47" s="4">
        <v>22.4432051038665</v>
      </c>
      <c r="AK47" s="4">
        <v>22.792463115298499</v>
      </c>
      <c r="AL47" s="4">
        <v>15.5035894800845</v>
      </c>
      <c r="AM47" s="4">
        <v>31.276190637869</v>
      </c>
      <c r="AN47" s="4">
        <v>19.502753380404201</v>
      </c>
      <c r="AO47" s="4">
        <v>24.167139170081001</v>
      </c>
      <c r="AP47" s="4">
        <v>18.193232109695799</v>
      </c>
      <c r="AQ47" s="4">
        <v>16.143474564231202</v>
      </c>
      <c r="AR47" s="4">
        <v>22.8310895459059</v>
      </c>
      <c r="AS47" s="4">
        <v>17.982025748012902</v>
      </c>
      <c r="AT47" s="4">
        <v>35.192168356594102</v>
      </c>
    </row>
    <row r="48" spans="1:46" x14ac:dyDescent="0.25">
      <c r="A48" s="22" t="s">
        <v>2</v>
      </c>
      <c r="B48" s="25">
        <v>8</v>
      </c>
      <c r="C48" s="4">
        <v>20.916643001004701</v>
      </c>
      <c r="D48" s="4">
        <v>191.69781335180201</v>
      </c>
      <c r="E48" s="4">
        <v>19.861467546298499</v>
      </c>
      <c r="F48" s="4">
        <v>42.744345648079502</v>
      </c>
      <c r="G48" s="4">
        <v>28.807752960136298</v>
      </c>
      <c r="H48" s="4">
        <v>31.345219577386398</v>
      </c>
      <c r="I48" s="4">
        <v>34.330560360676898</v>
      </c>
      <c r="J48" s="4">
        <v>29.585635550766199</v>
      </c>
      <c r="K48" s="4">
        <v>35.677556795320598</v>
      </c>
      <c r="L48" s="4">
        <v>21.4601277167985</v>
      </c>
      <c r="M48" s="4">
        <v>45.504044115379202</v>
      </c>
      <c r="N48" s="4">
        <v>25.620048717970899</v>
      </c>
      <c r="O48" s="4">
        <v>23.5817043832472</v>
      </c>
      <c r="P48" s="4">
        <v>28.7565363664194</v>
      </c>
      <c r="Q48" s="4">
        <v>23.350514113591899</v>
      </c>
      <c r="R48" s="4">
        <v>30.814914503030501</v>
      </c>
      <c r="S48" s="4">
        <v>35.544946175412903</v>
      </c>
      <c r="T48" s="4">
        <v>36.974372028974301</v>
      </c>
      <c r="U48" s="4">
        <v>21.591180164908199</v>
      </c>
      <c r="V48" s="4">
        <v>37.731915063682301</v>
      </c>
      <c r="W48" s="4">
        <v>30.293596556215601</v>
      </c>
      <c r="X48" s="4">
        <v>45.966030833344</v>
      </c>
      <c r="Y48" s="4">
        <v>25.490323959346998</v>
      </c>
      <c r="Z48" s="4">
        <v>15.722652669627299</v>
      </c>
      <c r="AA48" s="4">
        <v>27.997236605138699</v>
      </c>
      <c r="AB48" s="4">
        <v>18.1154835803009</v>
      </c>
      <c r="AC48" s="4">
        <v>16.743503081816701</v>
      </c>
      <c r="AD48" s="4">
        <v>33.807162400291404</v>
      </c>
      <c r="AE48" s="4">
        <v>26.034648646581498</v>
      </c>
      <c r="AF48" s="4">
        <v>16.2900042167437</v>
      </c>
      <c r="AG48" s="4">
        <v>26.431258383857202</v>
      </c>
      <c r="AH48" s="4">
        <v>23.5602594975126</v>
      </c>
      <c r="AI48" s="4">
        <v>24.3758701220431</v>
      </c>
      <c r="AJ48" s="4">
        <v>23.5817043832472</v>
      </c>
      <c r="AK48" s="4">
        <v>22.804580842766999</v>
      </c>
      <c r="AL48" s="4">
        <v>15.1255814724061</v>
      </c>
      <c r="AM48" s="4">
        <v>31.051959884250699</v>
      </c>
      <c r="AN48" s="4">
        <v>19.280480568829098</v>
      </c>
      <c r="AO48" s="4">
        <v>23.5995178218066</v>
      </c>
      <c r="AP48" s="4">
        <v>18.353871104571699</v>
      </c>
      <c r="AQ48" s="4">
        <v>15.951668784083401</v>
      </c>
      <c r="AR48" s="4">
        <v>21.798359828928302</v>
      </c>
      <c r="AS48" s="4">
        <v>17.261203515366699</v>
      </c>
      <c r="AT48" s="4">
        <v>35.906347664638602</v>
      </c>
    </row>
    <row r="49" spans="1:46" x14ac:dyDescent="0.25">
      <c r="A49" s="22" t="s">
        <v>2</v>
      </c>
      <c r="B49" s="25">
        <v>9</v>
      </c>
      <c r="C49" s="4">
        <v>20.866351940648499</v>
      </c>
      <c r="D49" s="4">
        <v>192.251527243737</v>
      </c>
      <c r="E49" s="4">
        <v>20.295058464659199</v>
      </c>
      <c r="F49" s="4">
        <v>46.354583186808398</v>
      </c>
      <c r="G49" s="4">
        <v>30.092942938332001</v>
      </c>
      <c r="H49" s="4">
        <v>31.0390657441813</v>
      </c>
      <c r="I49" s="4">
        <v>35.074012575469602</v>
      </c>
      <c r="J49" s="4">
        <v>30.170613306978701</v>
      </c>
      <c r="K49" s="4">
        <v>35.114521281396101</v>
      </c>
      <c r="L49" s="4">
        <v>22.142909296444699</v>
      </c>
      <c r="M49" s="4">
        <v>45.9984357987368</v>
      </c>
      <c r="N49" s="4">
        <v>26.244171738395401</v>
      </c>
      <c r="O49" s="4">
        <v>26.601601384825699</v>
      </c>
      <c r="P49" s="4">
        <v>28.986025780829301</v>
      </c>
      <c r="Q49" s="4">
        <v>24.3061236658362</v>
      </c>
      <c r="R49" s="4">
        <v>32.247008911633998</v>
      </c>
      <c r="S49" s="4">
        <v>36.315091949506403</v>
      </c>
      <c r="T49" s="4">
        <v>39.056995983683699</v>
      </c>
      <c r="U49" s="4">
        <v>22.310860570701902</v>
      </c>
      <c r="V49" s="4">
        <v>37.949301844490897</v>
      </c>
      <c r="W49" s="4">
        <v>30.1855275968874</v>
      </c>
      <c r="X49" s="4">
        <v>44.621631232249399</v>
      </c>
      <c r="Y49" s="4">
        <v>24.9600599436137</v>
      </c>
      <c r="Z49" s="4">
        <v>16.270299390263901</v>
      </c>
      <c r="AA49" s="4">
        <v>28.238052779865299</v>
      </c>
      <c r="AB49" s="4">
        <v>17.732940418954001</v>
      </c>
      <c r="AC49" s="4">
        <v>15.821802135357199</v>
      </c>
      <c r="AD49" s="4">
        <v>34.189873714439202</v>
      </c>
      <c r="AE49" s="4">
        <v>25.528625563751099</v>
      </c>
      <c r="AF49" s="4">
        <v>16.627265573329399</v>
      </c>
      <c r="AG49" s="4">
        <v>26.649774143749202</v>
      </c>
      <c r="AH49" s="4">
        <v>24.468051500673099</v>
      </c>
      <c r="AI49" s="4">
        <v>25.0226122160967</v>
      </c>
      <c r="AJ49" s="4">
        <v>26.601601384825699</v>
      </c>
      <c r="AK49" s="4">
        <v>22.797416732247498</v>
      </c>
      <c r="AL49" s="4">
        <v>15.671064688107601</v>
      </c>
      <c r="AM49" s="4">
        <v>30.989967204872698</v>
      </c>
      <c r="AN49" s="4">
        <v>19.272974664861401</v>
      </c>
      <c r="AO49" s="4">
        <v>23.076542885241</v>
      </c>
      <c r="AP49" s="4">
        <v>19.1706346006684</v>
      </c>
      <c r="AQ49" s="4">
        <v>16.104585564107101</v>
      </c>
      <c r="AR49" s="4">
        <v>22.055100154042002</v>
      </c>
      <c r="AS49" s="4">
        <v>17.544665398251801</v>
      </c>
      <c r="AT49" s="4">
        <v>34.199956688799901</v>
      </c>
    </row>
    <row r="50" spans="1:46" x14ac:dyDescent="0.25">
      <c r="A50" s="22" t="s">
        <v>2</v>
      </c>
      <c r="B50" s="25">
        <v>10</v>
      </c>
      <c r="C50" s="4">
        <v>20.033946575286802</v>
      </c>
      <c r="D50" s="4">
        <v>192.702581618164</v>
      </c>
      <c r="E50" s="4">
        <v>21.535772986240701</v>
      </c>
      <c r="F50" s="4">
        <v>45.788993348080098</v>
      </c>
      <c r="G50" s="4">
        <v>29.245486453919099</v>
      </c>
      <c r="H50" s="4">
        <v>31.272533560709299</v>
      </c>
      <c r="I50" s="4">
        <v>35.208184848759402</v>
      </c>
      <c r="J50" s="4">
        <v>29.598648331805101</v>
      </c>
      <c r="K50" s="4">
        <v>35.087069046505597</v>
      </c>
      <c r="L50" s="4">
        <v>21.9016787754164</v>
      </c>
      <c r="M50" s="4">
        <v>46.083818512011597</v>
      </c>
      <c r="N50" s="4">
        <v>26.5020984494105</v>
      </c>
      <c r="O50" s="4">
        <v>24.259688777293</v>
      </c>
      <c r="P50" s="4">
        <v>29.109941756382</v>
      </c>
      <c r="Q50" s="4">
        <v>24.7132128293695</v>
      </c>
      <c r="R50" s="4">
        <v>31.758777474177698</v>
      </c>
      <c r="S50" s="4">
        <v>36.6946844713178</v>
      </c>
      <c r="T50" s="4">
        <v>38.125301809979597</v>
      </c>
      <c r="U50" s="4">
        <v>22.2974870311958</v>
      </c>
      <c r="V50" s="4">
        <v>38.473025567512799</v>
      </c>
      <c r="W50" s="4">
        <v>30.167763379880402</v>
      </c>
      <c r="X50" s="4">
        <v>48.524679356775799</v>
      </c>
      <c r="Y50" s="4">
        <v>25.291475125881501</v>
      </c>
      <c r="Z50" s="4">
        <v>16.189936858833502</v>
      </c>
      <c r="AA50" s="4">
        <v>28.3747800031915</v>
      </c>
      <c r="AB50" s="4">
        <v>18.854638773564702</v>
      </c>
      <c r="AC50" s="4">
        <v>17.080363598049601</v>
      </c>
      <c r="AD50" s="4">
        <v>33.209343940710198</v>
      </c>
      <c r="AE50" s="4">
        <v>26.811567953618699</v>
      </c>
      <c r="AF50" s="4">
        <v>16.285895821837599</v>
      </c>
      <c r="AG50" s="4">
        <v>26.903052117715699</v>
      </c>
      <c r="AH50" s="4">
        <v>24.815048361938199</v>
      </c>
      <c r="AI50" s="4">
        <v>25.464511745354201</v>
      </c>
      <c r="AJ50" s="4">
        <v>24.259688777293</v>
      </c>
      <c r="AK50" s="4">
        <v>22.870201416108198</v>
      </c>
      <c r="AL50" s="4">
        <v>15.1667271036351</v>
      </c>
      <c r="AM50" s="4">
        <v>30.851771558767801</v>
      </c>
      <c r="AN50" s="4">
        <v>19.437361259633299</v>
      </c>
      <c r="AO50" s="4">
        <v>23.483404078671899</v>
      </c>
      <c r="AP50" s="4">
        <v>18.567315236548701</v>
      </c>
      <c r="AQ50" s="4">
        <v>16.336935579931499</v>
      </c>
      <c r="AR50" s="4">
        <v>21.745909139839998</v>
      </c>
      <c r="AS50" s="4">
        <v>17.3396893517858</v>
      </c>
      <c r="AT50" s="4">
        <v>34.9526497768585</v>
      </c>
    </row>
    <row r="51" spans="1:46" x14ac:dyDescent="0.25">
      <c r="A51" s="22" t="s">
        <v>2</v>
      </c>
      <c r="B51" s="25">
        <v>11</v>
      </c>
      <c r="C51" s="4">
        <v>20.674036629334399</v>
      </c>
      <c r="D51" s="4">
        <v>193.15775925879899</v>
      </c>
      <c r="E51" s="4">
        <v>21.409566234701799</v>
      </c>
      <c r="F51" s="4">
        <v>44.516702236991001</v>
      </c>
      <c r="G51" s="4">
        <v>29.324635026629998</v>
      </c>
      <c r="H51" s="4">
        <v>32.471113210263198</v>
      </c>
      <c r="I51" s="4">
        <v>35.415473076520399</v>
      </c>
      <c r="J51" s="4">
        <v>31.143192822728398</v>
      </c>
      <c r="K51" s="4">
        <v>31.710514974527801</v>
      </c>
      <c r="L51" s="4">
        <v>22.683041514518401</v>
      </c>
      <c r="M51" s="4">
        <v>48.084166965918399</v>
      </c>
      <c r="N51" s="4">
        <v>26.6879764082416</v>
      </c>
      <c r="O51" s="4">
        <v>27.406908930342901</v>
      </c>
      <c r="P51" s="4">
        <v>29.738063033127901</v>
      </c>
      <c r="Q51" s="4">
        <v>24.903082054964798</v>
      </c>
      <c r="R51" s="4">
        <v>31.083545480762002</v>
      </c>
      <c r="S51" s="4">
        <v>36.653200099395697</v>
      </c>
      <c r="T51" s="4">
        <v>38.989275212015002</v>
      </c>
      <c r="U51" s="4">
        <v>23.858290491620501</v>
      </c>
      <c r="V51" s="4">
        <v>37.449997348930303</v>
      </c>
      <c r="W51" s="4">
        <v>30.632232879027701</v>
      </c>
      <c r="X51" s="4">
        <v>46.771518881672101</v>
      </c>
      <c r="Y51" s="4">
        <v>25.577254259696701</v>
      </c>
      <c r="Z51" s="4">
        <v>17.125246943314199</v>
      </c>
      <c r="AA51" s="4">
        <v>29.148831121740301</v>
      </c>
      <c r="AB51" s="4">
        <v>19.502724698847501</v>
      </c>
      <c r="AC51" s="4">
        <v>17.472916423618098</v>
      </c>
      <c r="AD51" s="4">
        <v>33.728108775681299</v>
      </c>
      <c r="AE51" s="4">
        <v>26.602152103604698</v>
      </c>
      <c r="AF51" s="4">
        <v>16.684762028935999</v>
      </c>
      <c r="AG51" s="4">
        <v>27.666212338455601</v>
      </c>
      <c r="AH51" s="4">
        <v>28.3967762461359</v>
      </c>
      <c r="AI51" s="4">
        <v>24.625107570358299</v>
      </c>
      <c r="AJ51" s="4">
        <v>27.406908930342901</v>
      </c>
      <c r="AK51" s="4">
        <v>23.854597001257801</v>
      </c>
      <c r="AL51" s="4">
        <v>15.989459054044</v>
      </c>
      <c r="AM51" s="4">
        <v>31.522467458902401</v>
      </c>
      <c r="AN51" s="4">
        <v>19.832962080282499</v>
      </c>
      <c r="AO51" s="4">
        <v>24.759592428193301</v>
      </c>
      <c r="AP51" s="4">
        <v>19.640281260611602</v>
      </c>
      <c r="AQ51" s="4">
        <v>16.969914908709701</v>
      </c>
      <c r="AR51" s="4">
        <v>22.785477856295302</v>
      </c>
      <c r="AS51" s="4">
        <v>18.372186417807001</v>
      </c>
      <c r="AT51" s="4">
        <v>36.449227270789002</v>
      </c>
    </row>
    <row r="52" spans="1:46" x14ac:dyDescent="0.25">
      <c r="A52" s="22" t="s">
        <v>2</v>
      </c>
      <c r="B52" s="25">
        <v>12</v>
      </c>
      <c r="C52" s="4">
        <v>20.795462256323301</v>
      </c>
      <c r="D52" s="4">
        <v>192.672787179278</v>
      </c>
      <c r="E52" s="4">
        <v>23.119420116050598</v>
      </c>
      <c r="F52" s="4">
        <v>45.956723307890996</v>
      </c>
      <c r="G52" s="4">
        <v>28.970439556393401</v>
      </c>
      <c r="H52" s="4">
        <v>32.427688095636</v>
      </c>
      <c r="I52" s="4">
        <v>36.9678354107199</v>
      </c>
      <c r="J52" s="4">
        <v>30.8801839538698</v>
      </c>
      <c r="K52" s="4">
        <v>34.685165557991802</v>
      </c>
      <c r="L52" s="4">
        <v>23.341131058928202</v>
      </c>
      <c r="M52" s="4">
        <v>48.803017493839</v>
      </c>
      <c r="N52" s="4">
        <v>26.881191073122299</v>
      </c>
      <c r="O52" s="4">
        <v>26.3628609933095</v>
      </c>
      <c r="P52" s="4">
        <v>29.840466591162599</v>
      </c>
      <c r="Q52" s="4">
        <v>26.7120966520976</v>
      </c>
      <c r="R52" s="4">
        <v>31.438270585841799</v>
      </c>
      <c r="S52" s="4">
        <v>36.788749721231397</v>
      </c>
      <c r="T52" s="4">
        <v>40.099103046737604</v>
      </c>
      <c r="U52" s="4">
        <v>24.547563857718099</v>
      </c>
      <c r="V52" s="4">
        <v>38.3543156635806</v>
      </c>
      <c r="W52" s="4">
        <v>30.8987515242146</v>
      </c>
      <c r="X52" s="4">
        <v>45.957620533712003</v>
      </c>
      <c r="Y52" s="4">
        <v>25.786879556667799</v>
      </c>
      <c r="Z52" s="4">
        <v>17.933400215058601</v>
      </c>
      <c r="AA52" s="4">
        <v>29.567407201000801</v>
      </c>
      <c r="AB52" s="4">
        <v>21.900410414066101</v>
      </c>
      <c r="AC52" s="4">
        <v>18.433647293207699</v>
      </c>
      <c r="AD52" s="4">
        <v>33.990912507241099</v>
      </c>
      <c r="AE52" s="4">
        <v>27.500099238685799</v>
      </c>
      <c r="AF52" s="4">
        <v>16.723390999320301</v>
      </c>
      <c r="AG52" s="4">
        <v>28.428708813754501</v>
      </c>
      <c r="AH52" s="4">
        <v>27.682253374364301</v>
      </c>
      <c r="AI52" s="4">
        <v>17.844830138601601</v>
      </c>
      <c r="AJ52" s="4">
        <v>26.3628609933095</v>
      </c>
      <c r="AK52" s="4">
        <v>23.780730432475099</v>
      </c>
      <c r="AL52" s="4">
        <v>16.544973828831399</v>
      </c>
      <c r="AM52" s="4">
        <v>31.7608909768703</v>
      </c>
      <c r="AN52" s="4">
        <v>20.482996399760001</v>
      </c>
      <c r="AO52" s="4">
        <v>25.321264430863199</v>
      </c>
      <c r="AP52" s="4">
        <v>20.887007055597302</v>
      </c>
      <c r="AQ52" s="4">
        <v>17.323571986140401</v>
      </c>
      <c r="AR52" s="4">
        <v>22.940820088322699</v>
      </c>
      <c r="AS52" s="4">
        <v>18.678395929621399</v>
      </c>
      <c r="AT52" s="4">
        <v>37.476318117863102</v>
      </c>
    </row>
    <row r="53" spans="1:46" x14ac:dyDescent="0.25">
      <c r="A53" s="22" t="s">
        <v>2</v>
      </c>
      <c r="B53" s="25">
        <v>13</v>
      </c>
      <c r="C53" s="4">
        <v>20.069982997322199</v>
      </c>
      <c r="D53" s="4">
        <v>193.65201294667699</v>
      </c>
      <c r="E53" s="4">
        <v>24.243249098956198</v>
      </c>
      <c r="F53" s="4">
        <v>46.185646823167097</v>
      </c>
      <c r="G53" s="4">
        <v>28.975082533085502</v>
      </c>
      <c r="H53" s="4">
        <v>32.831249473516102</v>
      </c>
      <c r="I53" s="4">
        <v>37.4676071672652</v>
      </c>
      <c r="J53" s="4">
        <v>32.09129272845</v>
      </c>
      <c r="K53" s="4">
        <v>36.580809257140899</v>
      </c>
      <c r="L53" s="4">
        <v>24.2965984092111</v>
      </c>
      <c r="M53" s="4">
        <v>49.550444452525497</v>
      </c>
      <c r="N53" s="4">
        <v>28.5104951535147</v>
      </c>
      <c r="O53" s="4">
        <v>26.648339698256599</v>
      </c>
      <c r="P53" s="4">
        <v>33.183804743887002</v>
      </c>
      <c r="Q53" s="4">
        <v>26.8774022858763</v>
      </c>
      <c r="R53" s="4">
        <v>31.8290429206744</v>
      </c>
      <c r="S53" s="4">
        <v>37.488289046004503</v>
      </c>
      <c r="T53" s="4">
        <v>40.088837938528798</v>
      </c>
      <c r="U53" s="4">
        <v>25.2799038961139</v>
      </c>
      <c r="V53" s="4">
        <v>38.780396874086598</v>
      </c>
      <c r="W53" s="4">
        <v>31.2306180817443</v>
      </c>
      <c r="X53" s="4">
        <v>48.185932195620701</v>
      </c>
      <c r="Y53" s="4">
        <v>26.861150434831899</v>
      </c>
      <c r="Z53" s="4">
        <v>17.1599604553207</v>
      </c>
      <c r="AA53" s="4">
        <v>29.878759321756501</v>
      </c>
      <c r="AB53" s="4">
        <v>22.7149782027413</v>
      </c>
      <c r="AC53" s="4">
        <v>17.861097769379398</v>
      </c>
      <c r="AD53" s="4">
        <v>32.844122920685002</v>
      </c>
      <c r="AE53" s="4">
        <v>26.964157991704099</v>
      </c>
      <c r="AF53" s="4">
        <v>17.005149152291398</v>
      </c>
      <c r="AG53" s="4">
        <v>28.515027277700899</v>
      </c>
      <c r="AH53" s="4">
        <v>27.427511813099699</v>
      </c>
      <c r="AI53" s="4">
        <v>19.130660448893401</v>
      </c>
      <c r="AJ53" s="4">
        <v>26.648339698256599</v>
      </c>
      <c r="AK53" s="4">
        <v>23.777667754022499</v>
      </c>
      <c r="AL53" s="4">
        <v>16.185827118403601</v>
      </c>
      <c r="AM53" s="4">
        <v>32.006010070868598</v>
      </c>
      <c r="AN53" s="4">
        <v>20.071908479763501</v>
      </c>
      <c r="AO53" s="4">
        <v>25.042484631849401</v>
      </c>
      <c r="AP53" s="4">
        <v>20.5991881592163</v>
      </c>
      <c r="AQ53" s="4">
        <v>17.3588429746865</v>
      </c>
      <c r="AR53" s="4">
        <v>23.2960832491354</v>
      </c>
      <c r="AS53" s="4">
        <v>18.2303274642613</v>
      </c>
      <c r="AT53" s="4">
        <v>37.326056841594699</v>
      </c>
    </row>
    <row r="54" spans="1:46" x14ac:dyDescent="0.25">
      <c r="A54" s="22" t="s">
        <v>2</v>
      </c>
      <c r="B54" s="25">
        <v>14</v>
      </c>
      <c r="C54" s="4">
        <v>20.6714776475566</v>
      </c>
      <c r="D54" s="4">
        <v>193.416526351231</v>
      </c>
      <c r="E54" s="4">
        <v>24.387144171071998</v>
      </c>
      <c r="F54" s="4">
        <v>46.276894128266598</v>
      </c>
      <c r="G54" s="4">
        <v>28.967089993547901</v>
      </c>
      <c r="H54" s="4">
        <v>33.821655624253097</v>
      </c>
      <c r="I54" s="4">
        <v>37.482320162891497</v>
      </c>
      <c r="J54" s="4">
        <v>32.6425345313341</v>
      </c>
      <c r="K54" s="4">
        <v>37.213423021942802</v>
      </c>
      <c r="L54" s="4">
        <v>25.4732977365938</v>
      </c>
      <c r="M54" s="4">
        <v>50.194375167739899</v>
      </c>
      <c r="N54" s="4">
        <v>28.498073346412902</v>
      </c>
      <c r="O54" s="4">
        <v>26.064304207035399</v>
      </c>
      <c r="P54" s="4">
        <v>34.273795116116403</v>
      </c>
      <c r="Q54" s="4">
        <v>27.425075488657299</v>
      </c>
      <c r="R54" s="4">
        <v>32.181247239786103</v>
      </c>
      <c r="S54" s="4">
        <v>37.666049994525103</v>
      </c>
      <c r="T54" s="4">
        <v>40.710027365835103</v>
      </c>
      <c r="U54" s="4">
        <v>25.0806889460702</v>
      </c>
      <c r="V54" s="4">
        <v>38.187406239937303</v>
      </c>
      <c r="W54" s="4">
        <v>31.572762368259699</v>
      </c>
      <c r="X54" s="4">
        <v>50.346429846021302</v>
      </c>
      <c r="Y54" s="4">
        <v>26.951514322611999</v>
      </c>
      <c r="Z54" s="4">
        <v>17.564777477724299</v>
      </c>
      <c r="AA54" s="4">
        <v>30.0809114376572</v>
      </c>
      <c r="AB54" s="4">
        <v>23.709452545768599</v>
      </c>
      <c r="AC54" s="4">
        <v>17.792979055369901</v>
      </c>
      <c r="AD54" s="4">
        <v>33.606720104613103</v>
      </c>
      <c r="AE54" s="4">
        <v>27.6646920025686</v>
      </c>
      <c r="AF54" s="4">
        <v>17.863721682447199</v>
      </c>
      <c r="AG54" s="4">
        <v>28.992351177976499</v>
      </c>
      <c r="AH54" s="4">
        <v>30.537639839685799</v>
      </c>
      <c r="AI54" s="4">
        <v>22.398105442340601</v>
      </c>
      <c r="AJ54" s="4">
        <v>26.064304207035399</v>
      </c>
      <c r="AK54" s="4">
        <v>24.476745787690799</v>
      </c>
      <c r="AL54" s="4">
        <v>16.364460663213102</v>
      </c>
      <c r="AM54" s="4">
        <v>31.947602090560199</v>
      </c>
      <c r="AN54" s="4">
        <v>20.6698456970249</v>
      </c>
      <c r="AO54" s="4">
        <v>25.2080699827711</v>
      </c>
      <c r="AP54" s="4">
        <v>20.8699256744029</v>
      </c>
      <c r="AQ54" s="4">
        <v>17.455990459995999</v>
      </c>
      <c r="AR54" s="4">
        <v>24.156018240357898</v>
      </c>
      <c r="AS54" s="4">
        <v>18.3220654894068</v>
      </c>
      <c r="AT54" s="4">
        <v>36.092220740268097</v>
      </c>
    </row>
    <row r="55" spans="1:46" x14ac:dyDescent="0.25">
      <c r="A55" s="22" t="s">
        <v>2</v>
      </c>
      <c r="B55" s="25">
        <v>15</v>
      </c>
      <c r="C55" s="4">
        <v>21.4881797453885</v>
      </c>
      <c r="D55" s="4">
        <v>195.09813704070999</v>
      </c>
      <c r="E55" s="4">
        <v>24.131427571204998</v>
      </c>
      <c r="F55" s="4">
        <v>46.824847678448002</v>
      </c>
      <c r="G55" s="4">
        <v>29.768182062678999</v>
      </c>
      <c r="H55" s="4">
        <v>34.641560883281599</v>
      </c>
      <c r="I55" s="4">
        <v>38.719137663753301</v>
      </c>
      <c r="J55" s="4">
        <v>33.552968214679197</v>
      </c>
      <c r="K55" s="4">
        <v>35.253518882414603</v>
      </c>
      <c r="L55" s="4">
        <v>26.3255535206</v>
      </c>
      <c r="M55" s="4">
        <v>51.004112649089898</v>
      </c>
      <c r="N55" s="4">
        <v>28.900501125971999</v>
      </c>
      <c r="O55" s="4">
        <v>26.776297472336299</v>
      </c>
      <c r="P55" s="4">
        <v>36.5745813906479</v>
      </c>
      <c r="Q55" s="4">
        <v>29.4373891198629</v>
      </c>
      <c r="R55" s="4">
        <v>32.708209440322399</v>
      </c>
      <c r="S55" s="4">
        <v>38.579825663090197</v>
      </c>
      <c r="T55" s="4">
        <v>42.7893223835406</v>
      </c>
      <c r="U55" s="4">
        <v>27.369861037103998</v>
      </c>
      <c r="V55" s="4">
        <v>40.093744989112103</v>
      </c>
      <c r="W55" s="4">
        <v>32.3991917634633</v>
      </c>
      <c r="X55" s="4">
        <v>45.845125325055598</v>
      </c>
      <c r="Y55" s="4">
        <v>27.0526596953679</v>
      </c>
      <c r="Z55" s="4">
        <v>17.992473067339901</v>
      </c>
      <c r="AA55" s="4">
        <v>30.355216067125799</v>
      </c>
      <c r="AB55" s="4">
        <v>22.799734475590199</v>
      </c>
      <c r="AC55" s="4">
        <v>18.013761069696699</v>
      </c>
      <c r="AD55" s="4">
        <v>33.308826589270701</v>
      </c>
      <c r="AE55" s="4">
        <v>28.025355513774699</v>
      </c>
      <c r="AF55" s="4">
        <v>18.059482622032899</v>
      </c>
      <c r="AG55" s="4">
        <v>29.034924883974</v>
      </c>
      <c r="AH55" s="4">
        <v>27.7719329516285</v>
      </c>
      <c r="AI55" s="4">
        <v>24.538228118479498</v>
      </c>
      <c r="AJ55" s="4">
        <v>26.776297472336299</v>
      </c>
      <c r="AK55" s="4">
        <v>25.271332734054798</v>
      </c>
      <c r="AL55" s="4">
        <v>16.5170004432781</v>
      </c>
      <c r="AM55" s="4">
        <v>32.4093352936139</v>
      </c>
      <c r="AN55" s="4">
        <v>20.224586392830801</v>
      </c>
      <c r="AO55" s="4">
        <v>24.969490107849701</v>
      </c>
      <c r="AP55" s="4">
        <v>21.105930588675999</v>
      </c>
      <c r="AQ55" s="4">
        <v>17.615386177119401</v>
      </c>
      <c r="AR55" s="4">
        <v>24.650939954924901</v>
      </c>
      <c r="AS55" s="4">
        <v>18.6955185459306</v>
      </c>
      <c r="AT55" s="4">
        <v>36.6971156146166</v>
      </c>
    </row>
    <row r="56" spans="1:46" x14ac:dyDescent="0.25">
      <c r="A56" s="22" t="s">
        <v>2</v>
      </c>
      <c r="B56" s="25">
        <v>16</v>
      </c>
      <c r="C56" s="4">
        <v>22.021411143656898</v>
      </c>
      <c r="D56" s="4">
        <v>196.557329011164</v>
      </c>
      <c r="E56" s="4">
        <v>23.9445202711196</v>
      </c>
      <c r="F56" s="4">
        <v>45.064827314308701</v>
      </c>
      <c r="G56" s="4">
        <v>30.557743931428199</v>
      </c>
      <c r="H56" s="4">
        <v>35.1084858000767</v>
      </c>
      <c r="I56" s="4">
        <v>37.327240716354197</v>
      </c>
      <c r="J56" s="4">
        <v>33.750157353650501</v>
      </c>
      <c r="K56" s="4">
        <v>31.700929035860899</v>
      </c>
      <c r="L56" s="4">
        <v>26.483320484982301</v>
      </c>
      <c r="M56" s="4">
        <v>52.5663443203144</v>
      </c>
      <c r="N56" s="4">
        <v>28.413888105801401</v>
      </c>
      <c r="O56" s="4">
        <v>26.785727546633499</v>
      </c>
      <c r="P56" s="4">
        <v>36.023176857634503</v>
      </c>
      <c r="Q56" s="4">
        <v>29.6012156072781</v>
      </c>
      <c r="R56" s="4">
        <v>33.176597464157098</v>
      </c>
      <c r="S56" s="4">
        <v>39.271460479241597</v>
      </c>
      <c r="T56" s="4">
        <v>43.275316437494297</v>
      </c>
      <c r="U56" s="4">
        <v>27.2700367057307</v>
      </c>
      <c r="V56" s="4">
        <v>40.2667046457099</v>
      </c>
      <c r="W56" s="4">
        <v>31.673408708682</v>
      </c>
      <c r="X56" s="4">
        <v>50.125013670883803</v>
      </c>
      <c r="Y56" s="4">
        <v>26.968658256319699</v>
      </c>
      <c r="Z56" s="4">
        <v>18.609758866564899</v>
      </c>
      <c r="AA56" s="4">
        <v>29.648384368836101</v>
      </c>
      <c r="AB56" s="4">
        <v>22.117539297702599</v>
      </c>
      <c r="AC56" s="4">
        <v>18.260553571865099</v>
      </c>
      <c r="AD56" s="4">
        <v>32.461624210673897</v>
      </c>
      <c r="AE56" s="4">
        <v>26.446814887535801</v>
      </c>
      <c r="AF56" s="4">
        <v>16.793421754092201</v>
      </c>
      <c r="AG56" s="4">
        <v>27.439846760290099</v>
      </c>
      <c r="AH56" s="4">
        <v>30.250528460641</v>
      </c>
      <c r="AI56" s="4">
        <v>23.042102874139999</v>
      </c>
      <c r="AJ56" s="4">
        <v>26.785727546633499</v>
      </c>
      <c r="AK56" s="4">
        <v>24.597583182961301</v>
      </c>
      <c r="AL56" s="4">
        <v>16.129793384296601</v>
      </c>
      <c r="AM56" s="4">
        <v>31.473135855811801</v>
      </c>
      <c r="AN56" s="4">
        <v>18.415908102121598</v>
      </c>
      <c r="AO56" s="4">
        <v>23.042581853240002</v>
      </c>
      <c r="AP56" s="4">
        <v>21.1340632949466</v>
      </c>
      <c r="AQ56" s="4">
        <v>16.589617595337199</v>
      </c>
      <c r="AR56" s="4">
        <v>24.0098555740386</v>
      </c>
      <c r="AS56" s="4">
        <v>17.576700663650598</v>
      </c>
      <c r="AT56" s="4">
        <v>35.202969123492799</v>
      </c>
    </row>
    <row r="57" spans="1:46" x14ac:dyDescent="0.25">
      <c r="A57" s="22" t="s">
        <v>2</v>
      </c>
      <c r="B57" s="25">
        <v>17</v>
      </c>
      <c r="C57" s="4">
        <v>22.189299635282101</v>
      </c>
      <c r="D57" s="4">
        <v>196.93322505236</v>
      </c>
      <c r="E57" s="4">
        <v>24.8302304525354</v>
      </c>
      <c r="F57" s="4">
        <v>46.115049830488303</v>
      </c>
      <c r="G57" s="4">
        <v>30.869371967212398</v>
      </c>
      <c r="H57" s="4">
        <v>34.795999180687403</v>
      </c>
      <c r="I57" s="4">
        <v>35.760200664692697</v>
      </c>
      <c r="J57" s="4">
        <v>32.8465282831134</v>
      </c>
      <c r="K57" s="4">
        <v>33.221425408496899</v>
      </c>
      <c r="L57" s="4">
        <v>27.388077572662301</v>
      </c>
      <c r="M57" s="4">
        <v>52.591729849325397</v>
      </c>
      <c r="N57" s="4">
        <v>28.143472954623601</v>
      </c>
      <c r="O57" s="4">
        <v>28.1147621003411</v>
      </c>
      <c r="P57" s="4">
        <v>37.057447302841801</v>
      </c>
      <c r="Q57" s="4">
        <v>31.220885699087699</v>
      </c>
      <c r="R57" s="4">
        <v>32.479540967769303</v>
      </c>
      <c r="S57" s="4">
        <v>39.646059177348</v>
      </c>
      <c r="T57" s="4">
        <v>43.890754101613602</v>
      </c>
      <c r="U57" s="4">
        <v>28.036153933642801</v>
      </c>
      <c r="V57" s="4">
        <v>40.003080115305799</v>
      </c>
      <c r="W57" s="4">
        <v>31.471020700425299</v>
      </c>
      <c r="X57" s="4">
        <v>46.700114546456298</v>
      </c>
      <c r="Y57" s="4">
        <v>27.6257883923737</v>
      </c>
      <c r="Z57" s="4">
        <v>17.707180000552299</v>
      </c>
      <c r="AA57" s="4">
        <v>29.9668814422552</v>
      </c>
      <c r="AB57" s="4">
        <v>20.537422590673</v>
      </c>
      <c r="AC57" s="4">
        <v>21.355312352865202</v>
      </c>
      <c r="AD57" s="4">
        <v>32.382428677420201</v>
      </c>
      <c r="AE57" s="4">
        <v>26.865937328450801</v>
      </c>
      <c r="AF57" s="4">
        <v>16.3468242151326</v>
      </c>
      <c r="AG57" s="4">
        <v>27.233903042574699</v>
      </c>
      <c r="AH57" s="4">
        <v>28.237594335079699</v>
      </c>
      <c r="AI57" s="4">
        <v>24.335431114433799</v>
      </c>
      <c r="AJ57" s="4">
        <v>28.1147621003411</v>
      </c>
      <c r="AK57" s="4">
        <v>23.910746187963699</v>
      </c>
      <c r="AL57" s="4">
        <v>16.049698793313102</v>
      </c>
      <c r="AM57" s="4">
        <v>31.544787338106602</v>
      </c>
      <c r="AN57" s="4">
        <v>18.249120977126498</v>
      </c>
      <c r="AO57" s="4">
        <v>22.506202441874098</v>
      </c>
      <c r="AP57" s="4">
        <v>20.968131262174001</v>
      </c>
      <c r="AQ57" s="4">
        <v>16.6000496893632</v>
      </c>
      <c r="AR57" s="4">
        <v>24.6077829110978</v>
      </c>
      <c r="AS57" s="4">
        <v>17.7000320479466</v>
      </c>
      <c r="AT57" s="4">
        <v>35.103557255572703</v>
      </c>
    </row>
    <row r="58" spans="1:46" x14ac:dyDescent="0.25">
      <c r="A58" s="22" t="s">
        <v>2</v>
      </c>
      <c r="B58" s="25">
        <v>18</v>
      </c>
      <c r="C58" s="4">
        <v>22.599467951857701</v>
      </c>
      <c r="D58" s="4">
        <v>198.16303445816899</v>
      </c>
      <c r="E58" s="4">
        <v>24.384275948766199</v>
      </c>
      <c r="F58" s="4">
        <v>43.013095304242398</v>
      </c>
      <c r="G58" s="4">
        <v>30.573220299685801</v>
      </c>
      <c r="H58" s="4">
        <v>35.190293123700698</v>
      </c>
      <c r="I58" s="4">
        <v>36.460885529177801</v>
      </c>
      <c r="J58" s="4">
        <v>34.336663350430399</v>
      </c>
      <c r="K58" s="4">
        <v>30.5593599764963</v>
      </c>
      <c r="L58" s="4">
        <v>27.429120533830201</v>
      </c>
      <c r="M58" s="4">
        <v>53.171621754909303</v>
      </c>
      <c r="N58" s="4">
        <v>28.030202725793998</v>
      </c>
      <c r="O58" s="4">
        <v>29.224345328784999</v>
      </c>
      <c r="P58" s="4">
        <v>36.370599480815599</v>
      </c>
      <c r="Q58" s="4">
        <v>32.349981720807598</v>
      </c>
      <c r="R58" s="4">
        <v>32.3613851659114</v>
      </c>
      <c r="S58" s="4">
        <v>39.055757549200599</v>
      </c>
      <c r="T58" s="4">
        <v>44.473322528930403</v>
      </c>
      <c r="U58" s="4">
        <v>29.559005735512301</v>
      </c>
      <c r="V58" s="4">
        <v>41.2953375310057</v>
      </c>
      <c r="W58" s="4">
        <v>31.836986916409799</v>
      </c>
      <c r="X58" s="4">
        <v>44.637286892589003</v>
      </c>
      <c r="Y58" s="4">
        <v>27.915797441753199</v>
      </c>
      <c r="Z58" s="4">
        <v>17.703987935691298</v>
      </c>
      <c r="AA58" s="4">
        <v>30.870849836899499</v>
      </c>
      <c r="AB58" s="4">
        <v>22.313560452286001</v>
      </c>
      <c r="AC58" s="4">
        <v>26.221921106856101</v>
      </c>
      <c r="AD58" s="4">
        <v>32.218384008472398</v>
      </c>
      <c r="AE58" s="4">
        <v>27.392605688528</v>
      </c>
      <c r="AF58" s="4">
        <v>16.744327215211801</v>
      </c>
      <c r="AG58" s="4">
        <v>28.573373840455702</v>
      </c>
      <c r="AH58" s="4">
        <v>30.746385576750299</v>
      </c>
      <c r="AI58" s="4">
        <v>25.738405562285401</v>
      </c>
      <c r="AJ58" s="4">
        <v>29.224345328784999</v>
      </c>
      <c r="AK58" s="4">
        <v>24.732825799249301</v>
      </c>
      <c r="AL58" s="4">
        <v>16.3216907739845</v>
      </c>
      <c r="AM58" s="4">
        <v>32.4083374962185</v>
      </c>
      <c r="AN58" s="4">
        <v>18.975699431295599</v>
      </c>
      <c r="AO58" s="4">
        <v>23.645824675773</v>
      </c>
      <c r="AP58" s="4">
        <v>21.322695818572601</v>
      </c>
      <c r="AQ58" s="4">
        <v>16.804708746298001</v>
      </c>
      <c r="AR58" s="4">
        <v>25.4325327542821</v>
      </c>
      <c r="AS58" s="4">
        <v>18.791612134350199</v>
      </c>
      <c r="AT58" s="4">
        <v>35.223251497455401</v>
      </c>
    </row>
    <row r="59" spans="1:46" x14ac:dyDescent="0.25">
      <c r="A59" s="22" t="s">
        <v>2</v>
      </c>
      <c r="B59" s="25">
        <v>19</v>
      </c>
      <c r="C59" s="4">
        <v>22.749761854188002</v>
      </c>
      <c r="D59" s="4">
        <v>198.919086386136</v>
      </c>
      <c r="E59" s="4">
        <v>25.257686223699501</v>
      </c>
      <c r="F59" s="4">
        <v>44.306239142481097</v>
      </c>
      <c r="G59" s="4">
        <v>31.5902473690753</v>
      </c>
      <c r="H59" s="4">
        <v>35.282728911880199</v>
      </c>
      <c r="I59" s="4">
        <v>38.054940366767298</v>
      </c>
      <c r="J59" s="4">
        <v>34.7523586702548</v>
      </c>
      <c r="K59" s="4">
        <v>30.870808332704399</v>
      </c>
      <c r="L59" s="4">
        <v>27.626417811203702</v>
      </c>
      <c r="M59" s="4">
        <v>52.498267751507001</v>
      </c>
      <c r="N59" s="4">
        <v>28.079681274027301</v>
      </c>
      <c r="O59" s="4">
        <v>28.4706510415979</v>
      </c>
      <c r="P59" s="4">
        <v>35.593125748408198</v>
      </c>
      <c r="Q59" s="4">
        <v>32.9358331979479</v>
      </c>
      <c r="R59" s="4">
        <v>33.0441479966752</v>
      </c>
      <c r="S59" s="4">
        <v>40.7892373148524</v>
      </c>
      <c r="T59" s="4">
        <v>43.960293505166902</v>
      </c>
      <c r="U59" s="4">
        <v>30.235641443634599</v>
      </c>
      <c r="V59" s="4">
        <v>41.623465090164302</v>
      </c>
      <c r="W59" s="4">
        <v>31.591345376396699</v>
      </c>
      <c r="X59" s="4">
        <v>43.271719755954798</v>
      </c>
      <c r="Y59" s="4">
        <v>27.728956276881298</v>
      </c>
      <c r="Z59" s="4">
        <v>18.027201321996401</v>
      </c>
      <c r="AA59" s="4">
        <v>31.053941183400401</v>
      </c>
      <c r="AB59" s="4">
        <v>25.2025568405193</v>
      </c>
      <c r="AC59" s="4">
        <v>28.017469988918201</v>
      </c>
      <c r="AD59" s="4">
        <v>32.206837729609397</v>
      </c>
      <c r="AE59" s="4">
        <v>27.9540192277071</v>
      </c>
      <c r="AF59" s="4">
        <v>16.971297468423298</v>
      </c>
      <c r="AG59" s="4">
        <v>29.019716818297201</v>
      </c>
      <c r="AH59" s="4">
        <v>29.192362129252899</v>
      </c>
      <c r="AI59" s="4">
        <v>22.1300061941146</v>
      </c>
      <c r="AJ59" s="4">
        <v>28.4706510415979</v>
      </c>
      <c r="AK59" s="4">
        <v>25.2846019519028</v>
      </c>
      <c r="AL59" s="4">
        <v>16.632120952564101</v>
      </c>
      <c r="AM59" s="4">
        <v>32.485334610501802</v>
      </c>
      <c r="AN59" s="4">
        <v>19.307668957343399</v>
      </c>
      <c r="AO59" s="4">
        <v>24.040415389997801</v>
      </c>
      <c r="AP59" s="4">
        <v>21.535335654889799</v>
      </c>
      <c r="AQ59" s="4">
        <v>17.4091190079989</v>
      </c>
      <c r="AR59" s="4">
        <v>25.630666274314599</v>
      </c>
      <c r="AS59" s="4">
        <v>19.277184316483599</v>
      </c>
      <c r="AT59" s="4">
        <v>34.731715518288198</v>
      </c>
    </row>
    <row r="60" spans="1:46" x14ac:dyDescent="0.25">
      <c r="A60" s="22" t="s">
        <v>2</v>
      </c>
      <c r="B60" s="25">
        <v>20</v>
      </c>
      <c r="C60" s="4">
        <v>23.178647844669499</v>
      </c>
      <c r="D60" s="4">
        <v>199.47842615326701</v>
      </c>
      <c r="E60" s="4">
        <v>26.194073598653102</v>
      </c>
      <c r="F60" s="4">
        <v>44.961343637295698</v>
      </c>
      <c r="G60" s="4">
        <v>31.562564046454099</v>
      </c>
      <c r="H60" s="4">
        <v>35.922007772570097</v>
      </c>
      <c r="I60" s="4">
        <v>39.754095710991201</v>
      </c>
      <c r="J60" s="4">
        <v>35.897492362237898</v>
      </c>
      <c r="K60" s="4">
        <v>31.8736665392471</v>
      </c>
      <c r="L60" s="4">
        <v>28.0821358012908</v>
      </c>
      <c r="M60" s="4">
        <v>53.693821883411999</v>
      </c>
      <c r="N60" s="4">
        <v>28.518988243736299</v>
      </c>
      <c r="O60" s="4">
        <v>29.565419944427401</v>
      </c>
      <c r="P60" s="4">
        <v>36.4692185233408</v>
      </c>
      <c r="Q60" s="4">
        <v>31.312893473674201</v>
      </c>
      <c r="R60" s="4">
        <v>33.229640232521803</v>
      </c>
      <c r="S60" s="4">
        <v>41.166668020508098</v>
      </c>
      <c r="T60" s="4">
        <v>43.881043117933601</v>
      </c>
      <c r="U60" s="4">
        <v>31.049737529492599</v>
      </c>
      <c r="V60" s="4">
        <v>43.564681506158898</v>
      </c>
      <c r="W60" s="4">
        <v>31.868592076935901</v>
      </c>
      <c r="X60" s="4">
        <v>44.730844931999599</v>
      </c>
      <c r="Y60" s="4">
        <v>27.9838416785047</v>
      </c>
      <c r="Z60" s="4">
        <v>18.6470066296021</v>
      </c>
      <c r="AA60" s="4">
        <v>30.754374355164298</v>
      </c>
      <c r="AB60" s="4">
        <v>26.663664149114599</v>
      </c>
      <c r="AC60" s="4">
        <v>26.649648257202099</v>
      </c>
      <c r="AD60" s="4">
        <v>32.643809980917403</v>
      </c>
      <c r="AE60" s="4">
        <v>23.153885550551699</v>
      </c>
      <c r="AF60" s="4">
        <v>17.280819327694001</v>
      </c>
      <c r="AG60" s="4">
        <v>29.0239503345075</v>
      </c>
      <c r="AH60" s="4">
        <v>28.6894933064914</v>
      </c>
      <c r="AI60" s="4">
        <v>23.9960818964399</v>
      </c>
      <c r="AJ60" s="4">
        <v>29.565419944427401</v>
      </c>
      <c r="AK60" s="4">
        <v>25.141708445923602</v>
      </c>
      <c r="AL60" s="4">
        <v>16.604760339604798</v>
      </c>
      <c r="AM60" s="4">
        <v>32.485765334858201</v>
      </c>
      <c r="AN60" s="4">
        <v>19.431860192645001</v>
      </c>
      <c r="AO60" s="4">
        <v>23.474544275896601</v>
      </c>
      <c r="AP60" s="4">
        <v>21.9996743787949</v>
      </c>
      <c r="AQ60" s="4">
        <v>17.497694595729001</v>
      </c>
      <c r="AR60" s="4">
        <v>25.497947847752702</v>
      </c>
      <c r="AS60" s="4">
        <v>18.974796571224701</v>
      </c>
      <c r="AT60" s="4">
        <v>34.400490597500799</v>
      </c>
    </row>
    <row r="61" spans="1:46" x14ac:dyDescent="0.25">
      <c r="A61" s="22" t="s">
        <v>2</v>
      </c>
      <c r="B61" s="25">
        <v>21</v>
      </c>
      <c r="C61" s="4">
        <v>23.018501877005001</v>
      </c>
      <c r="D61" s="4">
        <v>200.24829010257099</v>
      </c>
      <c r="E61" s="4">
        <v>28.1064711754351</v>
      </c>
      <c r="F61" s="4">
        <v>44.197703055807303</v>
      </c>
      <c r="G61" s="4">
        <v>32.048465472448299</v>
      </c>
      <c r="H61" s="4">
        <v>35.6212192811156</v>
      </c>
      <c r="I61" s="4">
        <v>40.040641097056401</v>
      </c>
      <c r="J61" s="4">
        <v>36.359825407439097</v>
      </c>
      <c r="K61" s="4">
        <v>30.912236679576498</v>
      </c>
      <c r="L61" s="4">
        <v>26.882401590179501</v>
      </c>
      <c r="M61" s="4">
        <v>52.715232917024302</v>
      </c>
      <c r="N61" s="4">
        <v>29.1413995224807</v>
      </c>
      <c r="O61" s="4">
        <v>31.2812001670233</v>
      </c>
      <c r="P61" s="4">
        <v>35.287062601277199</v>
      </c>
      <c r="Q61" s="4">
        <v>29.8626364113926</v>
      </c>
      <c r="R61" s="4">
        <v>33.132306467642003</v>
      </c>
      <c r="S61" s="4">
        <v>40.948354966378297</v>
      </c>
      <c r="T61" s="4">
        <v>41.6906934256033</v>
      </c>
      <c r="U61" s="4">
        <v>31.519242537976801</v>
      </c>
      <c r="V61" s="4">
        <v>42.124971729826001</v>
      </c>
      <c r="W61" s="4">
        <v>31.389772088756501</v>
      </c>
      <c r="X61" s="4">
        <v>45.327858951407102</v>
      </c>
      <c r="Y61" s="4">
        <v>28.616521966281798</v>
      </c>
      <c r="Z61" s="4">
        <v>18.581249133595598</v>
      </c>
      <c r="AA61" s="4">
        <v>30.826219659835701</v>
      </c>
      <c r="AB61" s="4">
        <v>26.804189921399601</v>
      </c>
      <c r="AC61" s="4">
        <v>33.390311434986799</v>
      </c>
      <c r="AD61" s="4">
        <v>31.8166447164555</v>
      </c>
      <c r="AE61" s="4">
        <v>23.6629687816326</v>
      </c>
      <c r="AF61" s="4">
        <v>18.005536715161899</v>
      </c>
      <c r="AG61" s="4">
        <v>28.818765613964601</v>
      </c>
      <c r="AH61" s="4">
        <v>28.434801695841902</v>
      </c>
      <c r="AI61" s="4">
        <v>22.803744312189401</v>
      </c>
      <c r="AJ61" s="4">
        <v>31.2812001670233</v>
      </c>
      <c r="AK61" s="4">
        <v>25.320930262064699</v>
      </c>
      <c r="AL61" s="4">
        <v>16.796066261335302</v>
      </c>
      <c r="AM61" s="4">
        <v>32.498951168358602</v>
      </c>
      <c r="AN61" s="4">
        <v>19.6750443095512</v>
      </c>
      <c r="AO61" s="4">
        <v>23.490772833317799</v>
      </c>
      <c r="AP61" s="4">
        <v>22.617849163621401</v>
      </c>
      <c r="AQ61" s="4">
        <v>17.779401510039801</v>
      </c>
      <c r="AR61" s="4">
        <v>24.981641571501299</v>
      </c>
      <c r="AS61" s="4">
        <v>19.322124966178801</v>
      </c>
      <c r="AT61" s="4">
        <v>34.783294414671403</v>
      </c>
    </row>
    <row r="62" spans="1:46" x14ac:dyDescent="0.25">
      <c r="A62" s="22" t="s">
        <v>3</v>
      </c>
      <c r="B62" s="25">
        <v>2</v>
      </c>
      <c r="C62" s="4">
        <v>23.147008426572601</v>
      </c>
      <c r="D62" s="23" t="s">
        <v>129</v>
      </c>
      <c r="E62" s="4">
        <v>19.400763352521999</v>
      </c>
      <c r="F62" s="4">
        <v>20.565784096475301</v>
      </c>
      <c r="G62" s="4">
        <v>22.430698532530101</v>
      </c>
      <c r="H62" s="4">
        <v>25.185185112890601</v>
      </c>
      <c r="I62" s="4">
        <v>23.664159080934699</v>
      </c>
      <c r="J62" s="4">
        <v>21.348733202126599</v>
      </c>
      <c r="K62" s="4">
        <v>37.008941995770499</v>
      </c>
      <c r="L62" s="4">
        <v>28.560791003259101</v>
      </c>
      <c r="M62" s="4">
        <v>22.776462225141099</v>
      </c>
      <c r="N62" s="4">
        <v>18.6452403779805</v>
      </c>
      <c r="O62" s="4">
        <v>31.5643461452112</v>
      </c>
      <c r="P62" s="4">
        <v>21.398813614458501</v>
      </c>
      <c r="Q62" s="4">
        <v>25.519780800252601</v>
      </c>
      <c r="R62" s="4">
        <v>25.8630643240156</v>
      </c>
      <c r="S62" s="4">
        <v>18.880578256382801</v>
      </c>
      <c r="T62" s="4">
        <v>25.208271017984998</v>
      </c>
      <c r="U62" s="4">
        <v>30.263708979410499</v>
      </c>
      <c r="V62" s="4">
        <v>22.216342671809201</v>
      </c>
      <c r="W62" s="4">
        <v>33.367894725090999</v>
      </c>
      <c r="X62" s="4">
        <v>25.646842378618299</v>
      </c>
      <c r="Y62" s="4">
        <v>21.1991228079679</v>
      </c>
      <c r="Z62" s="4">
        <v>13.1462775866258</v>
      </c>
      <c r="AA62" s="9">
        <v>19.682371459604902</v>
      </c>
      <c r="AB62" s="9">
        <v>29.4361010347152</v>
      </c>
      <c r="AC62" s="9">
        <v>16.124194511210799</v>
      </c>
      <c r="AD62" s="9">
        <v>22.9624567676432</v>
      </c>
      <c r="AE62" s="9">
        <v>34.532077480808397</v>
      </c>
      <c r="AF62" s="9">
        <v>29.330648485985801</v>
      </c>
      <c r="AG62" s="9">
        <v>28.613581329340501</v>
      </c>
      <c r="AH62" s="9">
        <v>15.379237949193</v>
      </c>
      <c r="AI62" s="9">
        <v>18.3664410201816</v>
      </c>
      <c r="AJ62" s="9">
        <v>13.224124881573699</v>
      </c>
      <c r="AK62" s="9">
        <v>17.093395995314101</v>
      </c>
      <c r="AL62" s="9">
        <v>18.439465427915302</v>
      </c>
      <c r="AM62" s="9">
        <v>32.411281217350599</v>
      </c>
      <c r="AN62" s="9">
        <v>17.810007273795399</v>
      </c>
      <c r="AO62" s="9">
        <v>27.489224245090899</v>
      </c>
      <c r="AP62" s="9">
        <v>52.228517297496303</v>
      </c>
      <c r="AQ62" s="9">
        <v>15.5193521578611</v>
      </c>
      <c r="AR62" s="9">
        <v>16.9198513643185</v>
      </c>
      <c r="AS62" s="9">
        <v>14.033264257521299</v>
      </c>
      <c r="AT62" s="9">
        <v>17.054051116310202</v>
      </c>
    </row>
    <row r="63" spans="1:46" x14ac:dyDescent="0.25">
      <c r="A63" s="22" t="s">
        <v>3</v>
      </c>
      <c r="B63" s="25">
        <v>3</v>
      </c>
      <c r="C63" s="4">
        <v>24.288990014681001</v>
      </c>
      <c r="D63" s="23" t="s">
        <v>129</v>
      </c>
      <c r="E63" s="4">
        <v>20.302952128341602</v>
      </c>
      <c r="F63" s="4">
        <v>20.802483473625301</v>
      </c>
      <c r="G63" s="4">
        <v>21.753071603073799</v>
      </c>
      <c r="H63" s="4">
        <v>23.9578456357794</v>
      </c>
      <c r="I63" s="4">
        <v>24.095202133506401</v>
      </c>
      <c r="J63" s="4">
        <v>26.3892290212207</v>
      </c>
      <c r="K63" s="4">
        <v>40.9671230626222</v>
      </c>
      <c r="L63" s="4">
        <v>30.604850261646199</v>
      </c>
      <c r="M63" s="4">
        <v>22.129986310646</v>
      </c>
      <c r="N63" s="4">
        <v>17.6572831084558</v>
      </c>
      <c r="O63" s="4">
        <v>33.3982149106536</v>
      </c>
      <c r="P63" s="4">
        <v>22.643644877867199</v>
      </c>
      <c r="Q63" s="4">
        <v>25.1743467764881</v>
      </c>
      <c r="R63" s="4">
        <v>24.195533337636299</v>
      </c>
      <c r="S63" s="4">
        <v>21.068833105328601</v>
      </c>
      <c r="T63" s="4">
        <v>23.4961023844455</v>
      </c>
      <c r="U63" s="4">
        <v>30.539149326180802</v>
      </c>
      <c r="V63" s="4">
        <v>24.901607037409899</v>
      </c>
      <c r="W63" s="4">
        <v>34.024689591415203</v>
      </c>
      <c r="X63" s="4">
        <v>26.4319257461046</v>
      </c>
      <c r="Y63" s="4">
        <v>20.7007088508587</v>
      </c>
      <c r="Z63" s="4">
        <v>14.897828632749899</v>
      </c>
      <c r="AA63" s="9">
        <v>19.753892762281701</v>
      </c>
      <c r="AB63" s="9">
        <v>26.9350417453097</v>
      </c>
      <c r="AC63" s="9">
        <v>18.2329926149072</v>
      </c>
      <c r="AD63" s="9">
        <v>21.0101507583394</v>
      </c>
      <c r="AE63" s="9">
        <v>33.2230007757734</v>
      </c>
      <c r="AF63" s="9">
        <v>27.418691701573799</v>
      </c>
      <c r="AG63" s="9">
        <v>26.259605778408599</v>
      </c>
      <c r="AH63" s="9">
        <v>15.120302514755901</v>
      </c>
      <c r="AI63" s="9">
        <v>17.126540535048601</v>
      </c>
      <c r="AJ63" s="9">
        <v>13.964792977994801</v>
      </c>
      <c r="AK63" s="9">
        <v>15.055567933092499</v>
      </c>
      <c r="AL63" s="9">
        <v>18.789523614198401</v>
      </c>
      <c r="AM63" s="9">
        <v>34.162953586056702</v>
      </c>
      <c r="AN63" s="9">
        <v>17.376583577727001</v>
      </c>
      <c r="AO63" s="9">
        <v>27.2012266876525</v>
      </c>
      <c r="AP63" s="9">
        <v>51.952667827109899</v>
      </c>
      <c r="AQ63" s="9">
        <v>13.769521790906101</v>
      </c>
      <c r="AR63" s="9">
        <v>16.707549484140401</v>
      </c>
      <c r="AS63" s="9">
        <v>11.3247970628271</v>
      </c>
      <c r="AT63" s="9">
        <v>15.7593383767001</v>
      </c>
    </row>
    <row r="64" spans="1:46" x14ac:dyDescent="0.25">
      <c r="A64" s="22" t="s">
        <v>3</v>
      </c>
      <c r="B64" s="25">
        <v>4</v>
      </c>
      <c r="C64" s="4">
        <v>24.726007783863299</v>
      </c>
      <c r="D64" s="23" t="s">
        <v>129</v>
      </c>
      <c r="E64" s="4">
        <v>20.0988873607321</v>
      </c>
      <c r="F64" s="4">
        <v>22.2637483719468</v>
      </c>
      <c r="G64" s="4">
        <v>24.754274691596802</v>
      </c>
      <c r="H64" s="4">
        <v>26.270922757175899</v>
      </c>
      <c r="I64" s="4">
        <v>23.368302471074902</v>
      </c>
      <c r="J64" s="4">
        <v>23.856791326322</v>
      </c>
      <c r="K64" s="4">
        <v>38.661605009893201</v>
      </c>
      <c r="L64" s="4">
        <v>30.025541983729401</v>
      </c>
      <c r="M64" s="4">
        <v>22.719028944778898</v>
      </c>
      <c r="N64" s="4">
        <v>20.871089580643201</v>
      </c>
      <c r="O64" s="4">
        <v>34.064826973799399</v>
      </c>
      <c r="P64" s="4">
        <v>23.599290467883701</v>
      </c>
      <c r="Q64" s="4">
        <v>25.9024555113559</v>
      </c>
      <c r="R64" s="4">
        <v>26.307291097441901</v>
      </c>
      <c r="S64" s="4">
        <v>21.3234374569405</v>
      </c>
      <c r="T64" s="4">
        <v>28.669798750061702</v>
      </c>
      <c r="U64" s="4">
        <v>32.643699794236198</v>
      </c>
      <c r="V64" s="4">
        <v>27.212396218123999</v>
      </c>
      <c r="W64" s="4">
        <v>34.7290294017345</v>
      </c>
      <c r="X64" s="4">
        <v>25.296824316656</v>
      </c>
      <c r="Y64" s="4">
        <v>23.225866904031601</v>
      </c>
      <c r="Z64" s="4">
        <v>13.470625009400599</v>
      </c>
      <c r="AA64" s="9">
        <v>18.8529985229681</v>
      </c>
      <c r="AB64" s="9">
        <v>25.894297878380101</v>
      </c>
      <c r="AC64" s="9">
        <v>16.066659755394401</v>
      </c>
      <c r="AD64" s="9">
        <v>20.075639591502402</v>
      </c>
      <c r="AE64" s="9">
        <v>33.148137408609898</v>
      </c>
      <c r="AF64" s="9">
        <v>28.580532552877301</v>
      </c>
      <c r="AG64" s="9">
        <v>26.117007888137501</v>
      </c>
      <c r="AH64" s="9">
        <v>13.440613379689101</v>
      </c>
      <c r="AI64" s="9">
        <v>14.724372167904001</v>
      </c>
      <c r="AJ64" s="9">
        <v>15.0130729088233</v>
      </c>
      <c r="AK64" s="9">
        <v>18.513864535834902</v>
      </c>
      <c r="AL64" s="9">
        <v>15.1169291635285</v>
      </c>
      <c r="AM64" s="9">
        <v>29.177115009851299</v>
      </c>
      <c r="AN64" s="9">
        <v>15.5289800944087</v>
      </c>
      <c r="AO64" s="9">
        <v>24.2875384004845</v>
      </c>
      <c r="AP64" s="9">
        <v>50.656905002315398</v>
      </c>
      <c r="AQ64" s="9">
        <v>14.039561141866599</v>
      </c>
      <c r="AR64" s="9">
        <v>16.070723215061999</v>
      </c>
      <c r="AS64" s="9">
        <v>11.6377951252471</v>
      </c>
      <c r="AT64" s="9">
        <v>16.409563025028199</v>
      </c>
    </row>
    <row r="65" spans="1:46" x14ac:dyDescent="0.25">
      <c r="A65" s="22" t="s">
        <v>3</v>
      </c>
      <c r="B65" s="25">
        <v>5</v>
      </c>
      <c r="C65" s="4">
        <v>24.962948447594201</v>
      </c>
      <c r="D65" s="23" t="s">
        <v>129</v>
      </c>
      <c r="E65" s="4">
        <v>20.184411809246299</v>
      </c>
      <c r="F65" s="4">
        <v>22.373355556687201</v>
      </c>
      <c r="G65" s="4">
        <v>23.7844430352072</v>
      </c>
      <c r="H65" s="4">
        <v>25.052784949441399</v>
      </c>
      <c r="I65" s="4">
        <v>25.986480161145799</v>
      </c>
      <c r="J65" s="4">
        <v>25.835415247293</v>
      </c>
      <c r="K65" s="4">
        <v>32.926608000471603</v>
      </c>
      <c r="L65" s="4">
        <v>28.1106222794537</v>
      </c>
      <c r="M65" s="4">
        <v>24.520636839864899</v>
      </c>
      <c r="N65" s="4">
        <v>20.957211906441799</v>
      </c>
      <c r="O65" s="4">
        <v>35.060816487637197</v>
      </c>
      <c r="P65" s="4">
        <v>23.379003674710699</v>
      </c>
      <c r="Q65" s="4">
        <v>26.662072784093802</v>
      </c>
      <c r="R65" s="4">
        <v>27.0066343622453</v>
      </c>
      <c r="S65" s="4">
        <v>21.494178265709099</v>
      </c>
      <c r="T65" s="4">
        <v>24.730371467904501</v>
      </c>
      <c r="U65" s="4">
        <v>32.359345694933502</v>
      </c>
      <c r="V65" s="4">
        <v>26.488037089212298</v>
      </c>
      <c r="W65" s="4">
        <v>36.876152942501399</v>
      </c>
      <c r="X65" s="4">
        <v>26.849058309185502</v>
      </c>
      <c r="Y65" s="4">
        <v>22.343336034413198</v>
      </c>
      <c r="Z65" s="4">
        <v>13.071876546066999</v>
      </c>
      <c r="AA65" s="9">
        <v>21.2121481146193</v>
      </c>
      <c r="AB65" s="9">
        <v>28.835049128324801</v>
      </c>
      <c r="AC65" s="9">
        <v>19.650254093604499</v>
      </c>
      <c r="AD65" s="9">
        <v>22.948369014679301</v>
      </c>
      <c r="AE65" s="9">
        <v>30.262086532322801</v>
      </c>
      <c r="AF65" s="9">
        <v>28.205270879665601</v>
      </c>
      <c r="AG65" s="9">
        <v>26.095156770949998</v>
      </c>
      <c r="AH65" s="9">
        <v>16.102573702359098</v>
      </c>
      <c r="AI65" s="9">
        <v>17.587564944685599</v>
      </c>
      <c r="AJ65" s="9">
        <v>16.028510893885301</v>
      </c>
      <c r="AK65" s="9">
        <v>16.252944807019301</v>
      </c>
      <c r="AL65" s="9">
        <v>17.737409481888999</v>
      </c>
      <c r="AM65" s="9">
        <v>30.121089230614601</v>
      </c>
      <c r="AN65" s="9">
        <v>19.535135554014001</v>
      </c>
      <c r="AO65" s="9">
        <v>28.7405373837897</v>
      </c>
      <c r="AP65" s="9">
        <v>51.382417897430997</v>
      </c>
      <c r="AQ65" s="9">
        <v>15.3305497773163</v>
      </c>
      <c r="AR65" s="9">
        <v>17.290969422587001</v>
      </c>
      <c r="AS65" s="9">
        <v>14.7488235222004</v>
      </c>
      <c r="AT65" s="9">
        <v>17.027325585670201</v>
      </c>
    </row>
    <row r="66" spans="1:46" x14ac:dyDescent="0.25">
      <c r="A66" s="22" t="s">
        <v>3</v>
      </c>
      <c r="B66" s="25">
        <v>6</v>
      </c>
      <c r="C66" s="4">
        <v>25.5959837807148</v>
      </c>
      <c r="D66" s="23" t="s">
        <v>129</v>
      </c>
      <c r="E66" s="4">
        <v>20.504259440834002</v>
      </c>
      <c r="F66" s="4">
        <v>23.988401991144599</v>
      </c>
      <c r="G66" s="4">
        <v>26.4438121537695</v>
      </c>
      <c r="H66" s="4">
        <v>25.7172663341162</v>
      </c>
      <c r="I66" s="4">
        <v>24.3687278127918</v>
      </c>
      <c r="J66" s="4">
        <v>24.346713042304302</v>
      </c>
      <c r="K66" s="4">
        <v>36.855385439620903</v>
      </c>
      <c r="L66" s="4">
        <v>28.7375026384594</v>
      </c>
      <c r="M66" s="4">
        <v>24.22170959959</v>
      </c>
      <c r="N66" s="4">
        <v>22.872010104291402</v>
      </c>
      <c r="O66" s="4">
        <v>35.277095528017298</v>
      </c>
      <c r="P66" s="4">
        <v>24.754180586034199</v>
      </c>
      <c r="Q66" s="4">
        <v>26.571133892585902</v>
      </c>
      <c r="R66" s="4">
        <v>28.080490944590501</v>
      </c>
      <c r="S66" s="4">
        <v>21.125878162878099</v>
      </c>
      <c r="T66" s="4">
        <v>25.5576794350848</v>
      </c>
      <c r="U66" s="4">
        <v>32.751404304783897</v>
      </c>
      <c r="V66" s="4">
        <v>24.0033638528128</v>
      </c>
      <c r="W66" s="4">
        <v>35.3296435466807</v>
      </c>
      <c r="X66" s="4">
        <v>25.724609850365901</v>
      </c>
      <c r="Y66" s="4">
        <v>23.6926330229774</v>
      </c>
      <c r="Z66" s="4">
        <v>10.937191817402301</v>
      </c>
      <c r="AA66" s="9">
        <v>20.296547982792301</v>
      </c>
      <c r="AB66" s="9">
        <v>29.469915869099498</v>
      </c>
      <c r="AC66" s="9">
        <v>20.109651907360799</v>
      </c>
      <c r="AD66" s="9">
        <v>22.664326892522801</v>
      </c>
      <c r="AE66" s="9">
        <v>31.198083231151099</v>
      </c>
      <c r="AF66" s="9">
        <v>28.205462929458999</v>
      </c>
      <c r="AG66" s="9">
        <v>25.968144624272199</v>
      </c>
      <c r="AH66" s="9">
        <v>15.6133831714089</v>
      </c>
      <c r="AI66" s="9">
        <v>17.409671970046698</v>
      </c>
      <c r="AJ66" s="9">
        <v>13.4496646498626</v>
      </c>
      <c r="AK66" s="9">
        <v>17.084993421630699</v>
      </c>
      <c r="AL66" s="9">
        <v>17.2385760417745</v>
      </c>
      <c r="AM66" s="9">
        <v>30.0697655305875</v>
      </c>
      <c r="AN66" s="9">
        <v>17.569944770475399</v>
      </c>
      <c r="AO66" s="9">
        <v>28.7141907242275</v>
      </c>
      <c r="AP66" s="9">
        <v>50.863379559222601</v>
      </c>
      <c r="AQ66" s="9">
        <v>16.721234462565</v>
      </c>
      <c r="AR66" s="9">
        <v>16.588134031390901</v>
      </c>
      <c r="AS66" s="9">
        <v>13.512010476331501</v>
      </c>
      <c r="AT66" s="9">
        <v>16.548396409199398</v>
      </c>
    </row>
    <row r="67" spans="1:46" x14ac:dyDescent="0.25">
      <c r="A67" s="22" t="s">
        <v>3</v>
      </c>
      <c r="B67" s="25">
        <v>7</v>
      </c>
      <c r="C67" s="4">
        <v>24.1077948458632</v>
      </c>
      <c r="D67" s="23" t="s">
        <v>129</v>
      </c>
      <c r="E67" s="4">
        <v>22.158948513033899</v>
      </c>
      <c r="F67" s="4">
        <v>23.1569745826508</v>
      </c>
      <c r="G67" s="4">
        <v>26.401115267799302</v>
      </c>
      <c r="H67" s="4">
        <v>26.870081710644602</v>
      </c>
      <c r="I67" s="4">
        <v>27.5259024929471</v>
      </c>
      <c r="J67" s="4">
        <v>23.780171900117299</v>
      </c>
      <c r="K67" s="4">
        <v>35.159461100081501</v>
      </c>
      <c r="L67" s="4">
        <v>30.4312837451346</v>
      </c>
      <c r="M67" s="4">
        <v>24.988868848825899</v>
      </c>
      <c r="N67" s="4">
        <v>21.918128014802601</v>
      </c>
      <c r="O67" s="4">
        <v>35.430679662539099</v>
      </c>
      <c r="P67" s="4">
        <v>26.3231771294471</v>
      </c>
      <c r="Q67" s="4">
        <v>27.077109649475201</v>
      </c>
      <c r="R67" s="4">
        <v>26.121434028632599</v>
      </c>
      <c r="S67" s="4">
        <v>21.280147408486901</v>
      </c>
      <c r="T67" s="4">
        <v>29.302403464807298</v>
      </c>
      <c r="U67" s="4">
        <v>32.641901119672703</v>
      </c>
      <c r="V67" s="4">
        <v>28.5383943748405</v>
      </c>
      <c r="W67" s="4">
        <v>34.736733883895504</v>
      </c>
      <c r="X67" s="4">
        <v>25.1856277945225</v>
      </c>
      <c r="Y67" s="4">
        <v>22.737460009781699</v>
      </c>
      <c r="Z67" s="4">
        <v>14.627301811675601</v>
      </c>
      <c r="AA67" s="9">
        <v>20.515752900025699</v>
      </c>
      <c r="AB67" s="9">
        <v>25.884248689568601</v>
      </c>
      <c r="AC67" s="9">
        <v>19.4448885497345</v>
      </c>
      <c r="AD67" s="9">
        <v>21.708442266630001</v>
      </c>
      <c r="AE67" s="9">
        <v>31.8245297221954</v>
      </c>
      <c r="AF67" s="9">
        <v>25.5674530047486</v>
      </c>
      <c r="AG67" s="9">
        <v>24.654403212371399</v>
      </c>
      <c r="AH67" s="9">
        <v>15.6302374063645</v>
      </c>
      <c r="AI67" s="9">
        <v>16.6520220324816</v>
      </c>
      <c r="AJ67" s="9">
        <v>15.487747529373699</v>
      </c>
      <c r="AK67" s="9">
        <v>19.199678528254701</v>
      </c>
      <c r="AL67" s="9">
        <v>16.6097089749993</v>
      </c>
      <c r="AM67" s="9">
        <v>35.424848347981303</v>
      </c>
      <c r="AN67" s="9">
        <v>16.0188116445721</v>
      </c>
      <c r="AO67" s="9">
        <v>23.573387012974699</v>
      </c>
      <c r="AP67" s="9">
        <v>50.664451430573799</v>
      </c>
      <c r="AQ67" s="9">
        <v>16.350754943757</v>
      </c>
      <c r="AR67" s="9">
        <v>16.737662312022898</v>
      </c>
      <c r="AS67" s="9">
        <v>11.7786182143518</v>
      </c>
      <c r="AT67" s="9">
        <v>16.7455783665126</v>
      </c>
    </row>
    <row r="68" spans="1:46" x14ac:dyDescent="0.25">
      <c r="A68" s="22" t="s">
        <v>3</v>
      </c>
      <c r="B68" s="25">
        <v>8</v>
      </c>
      <c r="C68" s="4">
        <v>24.636677483046402</v>
      </c>
      <c r="D68" s="23" t="s">
        <v>129</v>
      </c>
      <c r="E68" s="4">
        <v>22.910798734365599</v>
      </c>
      <c r="F68" s="4">
        <v>22.190649076526899</v>
      </c>
      <c r="G68" s="4">
        <v>26.397507144986399</v>
      </c>
      <c r="H68" s="4">
        <v>26.7472334017957</v>
      </c>
      <c r="I68" s="4">
        <v>28.489261820965101</v>
      </c>
      <c r="J68" s="4">
        <v>24.9575367388167</v>
      </c>
      <c r="K68" s="4">
        <v>43.1970247610491</v>
      </c>
      <c r="L68" s="4">
        <v>29.883596620695201</v>
      </c>
      <c r="M68" s="4">
        <v>26.183256883456799</v>
      </c>
      <c r="N68" s="4">
        <v>23.873953035692299</v>
      </c>
      <c r="O68" s="4">
        <v>36.974359472522501</v>
      </c>
      <c r="P68" s="4">
        <v>27.383304537134201</v>
      </c>
      <c r="Q68" s="4">
        <v>27.953987992734302</v>
      </c>
      <c r="R68" s="4">
        <v>29.294924347496998</v>
      </c>
      <c r="S68" s="4">
        <v>24.745873864892499</v>
      </c>
      <c r="T68" s="4">
        <v>30.782579090226299</v>
      </c>
      <c r="U68" s="4">
        <v>33.460492776853997</v>
      </c>
      <c r="V68" s="4">
        <v>27.286349736927001</v>
      </c>
      <c r="W68" s="4">
        <v>38.022525319866403</v>
      </c>
      <c r="X68" s="4">
        <v>26.0790799521262</v>
      </c>
      <c r="Y68" s="4">
        <v>23.713790802831198</v>
      </c>
      <c r="Z68" s="4">
        <v>12.990205117813501</v>
      </c>
      <c r="AA68" s="9">
        <v>18.653778978604301</v>
      </c>
      <c r="AB68" s="9">
        <v>27.732383585652901</v>
      </c>
      <c r="AC68" s="9">
        <v>18.566133943370598</v>
      </c>
      <c r="AD68" s="9">
        <v>22.165822692079299</v>
      </c>
      <c r="AE68" s="9">
        <v>30.572802922318399</v>
      </c>
      <c r="AF68" s="9">
        <v>27.943453029964001</v>
      </c>
      <c r="AG68" s="9">
        <v>25.257333220567102</v>
      </c>
      <c r="AH68" s="9">
        <v>14.1396917135958</v>
      </c>
      <c r="AI68" s="9">
        <v>15.469927476908101</v>
      </c>
      <c r="AJ68" s="9">
        <v>13.426612345475</v>
      </c>
      <c r="AK68" s="9">
        <v>16.837265872489699</v>
      </c>
      <c r="AL68" s="9">
        <v>16.904593109910799</v>
      </c>
      <c r="AM68" s="9">
        <v>29.175572095980499</v>
      </c>
      <c r="AN68" s="9">
        <v>16.384598745214099</v>
      </c>
      <c r="AO68" s="9">
        <v>27.961962902194099</v>
      </c>
      <c r="AP68" s="9">
        <v>50.836788442810999</v>
      </c>
      <c r="AQ68" s="9">
        <v>16.874726043957601</v>
      </c>
      <c r="AR68" s="9">
        <v>17.6522869825885</v>
      </c>
      <c r="AS68" s="9">
        <v>11.766055952085599</v>
      </c>
      <c r="AT68" s="9">
        <v>16.250684370534898</v>
      </c>
    </row>
    <row r="69" spans="1:46" x14ac:dyDescent="0.25">
      <c r="A69" s="22" t="s">
        <v>3</v>
      </c>
      <c r="B69" s="25">
        <v>9</v>
      </c>
      <c r="C69" s="4">
        <v>24.439854056550502</v>
      </c>
      <c r="D69" s="23" t="s">
        <v>129</v>
      </c>
      <c r="E69" s="4">
        <v>23.327125939046901</v>
      </c>
      <c r="F69" s="4">
        <v>23.494060780761401</v>
      </c>
      <c r="G69" s="4">
        <v>26.344759223812002</v>
      </c>
      <c r="H69" s="4">
        <v>27.638501833462801</v>
      </c>
      <c r="I69" s="4">
        <v>27.458447747838399</v>
      </c>
      <c r="J69" s="4">
        <v>27.3112793946298</v>
      </c>
      <c r="K69" s="4">
        <v>32.115083363575103</v>
      </c>
      <c r="L69" s="4">
        <v>31.795690512204398</v>
      </c>
      <c r="M69" s="4">
        <v>27.6391300303167</v>
      </c>
      <c r="N69" s="4">
        <v>22.723632037648098</v>
      </c>
      <c r="O69" s="4">
        <v>40.025085565849601</v>
      </c>
      <c r="P69" s="4">
        <v>26.357006015363901</v>
      </c>
      <c r="Q69" s="4">
        <v>30.2864338575529</v>
      </c>
      <c r="R69" s="4">
        <v>30.0190926715341</v>
      </c>
      <c r="S69" s="4">
        <v>26.022285916744298</v>
      </c>
      <c r="T69" s="4">
        <v>32.025747699212801</v>
      </c>
      <c r="U69" s="4">
        <v>33.047871615280599</v>
      </c>
      <c r="V69" s="4">
        <v>29.6425664599744</v>
      </c>
      <c r="W69" s="4">
        <v>37.519903745327099</v>
      </c>
      <c r="X69" s="4">
        <v>26.955589901681002</v>
      </c>
      <c r="Y69" s="4">
        <v>23.1857290682361</v>
      </c>
      <c r="Z69" s="4">
        <v>12.5730683570068</v>
      </c>
      <c r="AA69" s="9">
        <v>21.095858027359</v>
      </c>
      <c r="AB69" s="9">
        <v>30.6810041165892</v>
      </c>
      <c r="AC69" s="9">
        <v>19.1492938487449</v>
      </c>
      <c r="AD69" s="9">
        <v>23.817141499644599</v>
      </c>
      <c r="AE69" s="9">
        <v>35.791444959058303</v>
      </c>
      <c r="AF69" s="9">
        <v>26.753536501906702</v>
      </c>
      <c r="AG69" s="9">
        <v>26.932391880480999</v>
      </c>
      <c r="AH69" s="9">
        <v>16.298970854688399</v>
      </c>
      <c r="AI69" s="9">
        <v>17.724075289094898</v>
      </c>
      <c r="AJ69" s="9">
        <v>12.937945738594401</v>
      </c>
      <c r="AK69" s="9">
        <v>17.2458602484413</v>
      </c>
      <c r="AL69" s="9">
        <v>17.033667055254899</v>
      </c>
      <c r="AM69" s="9">
        <v>33.100621644966601</v>
      </c>
      <c r="AN69" s="9">
        <v>15.579121140907899</v>
      </c>
      <c r="AO69" s="9">
        <v>25.5219002392334</v>
      </c>
      <c r="AP69" s="9">
        <v>51.6509848578918</v>
      </c>
      <c r="AQ69" s="9">
        <v>14.7362337561202</v>
      </c>
      <c r="AR69" s="9">
        <v>17.558650325283299</v>
      </c>
      <c r="AS69" s="9">
        <v>14.8430543227265</v>
      </c>
      <c r="AT69" s="9">
        <v>16.663147637683799</v>
      </c>
    </row>
    <row r="70" spans="1:46" x14ac:dyDescent="0.25">
      <c r="A70" s="22" t="s">
        <v>3</v>
      </c>
      <c r="B70" s="25">
        <v>10</v>
      </c>
      <c r="C70" s="4">
        <v>24.450220278516198</v>
      </c>
      <c r="D70" s="23" t="s">
        <v>129</v>
      </c>
      <c r="E70" s="4">
        <v>22.5301559621231</v>
      </c>
      <c r="F70" s="4">
        <v>24.168703338556998</v>
      </c>
      <c r="G70" s="4">
        <v>27.306167565099301</v>
      </c>
      <c r="H70" s="4">
        <v>28.352189005633701</v>
      </c>
      <c r="I70" s="4">
        <v>30.054141980295501</v>
      </c>
      <c r="J70" s="4">
        <v>31.8302434888524</v>
      </c>
      <c r="K70" s="4">
        <v>36.585989600694603</v>
      </c>
      <c r="L70" s="4">
        <v>34.038431738425899</v>
      </c>
      <c r="M70" s="4">
        <v>30.414425937233499</v>
      </c>
      <c r="N70" s="4">
        <v>24.066160426152798</v>
      </c>
      <c r="O70" s="4">
        <v>43.9381405185608</v>
      </c>
      <c r="P70" s="4">
        <v>28.9730256144999</v>
      </c>
      <c r="Q70" s="4">
        <v>26.924492531822199</v>
      </c>
      <c r="R70" s="4">
        <v>31.6494659026826</v>
      </c>
      <c r="S70" s="4">
        <v>24.604666509694301</v>
      </c>
      <c r="T70" s="4">
        <v>34.344191016219298</v>
      </c>
      <c r="U70" s="4">
        <v>32.701251165675998</v>
      </c>
      <c r="V70" s="4">
        <v>26.485671500843502</v>
      </c>
      <c r="W70" s="4">
        <v>36.070594037010601</v>
      </c>
      <c r="X70" s="4">
        <v>29.120691784761402</v>
      </c>
      <c r="Y70" s="4">
        <v>23.917280709598501</v>
      </c>
      <c r="Z70" s="4">
        <v>22.102413067863001</v>
      </c>
      <c r="AA70" s="9">
        <v>19.404446800392801</v>
      </c>
      <c r="AB70" s="9">
        <v>26.804224589167699</v>
      </c>
      <c r="AC70" s="9">
        <v>19.106284347877601</v>
      </c>
      <c r="AD70" s="9">
        <v>23.031528301562801</v>
      </c>
      <c r="AE70" s="9">
        <v>28.587524493294602</v>
      </c>
      <c r="AF70" s="9">
        <v>26.254007027452499</v>
      </c>
      <c r="AG70" s="9">
        <v>27.074394586896101</v>
      </c>
      <c r="AH70" s="9">
        <v>14.9973310569461</v>
      </c>
      <c r="AI70" s="9">
        <v>17.380503736121</v>
      </c>
      <c r="AJ70" s="9">
        <v>13.073119624758901</v>
      </c>
      <c r="AK70" s="9">
        <v>17.355024444277301</v>
      </c>
      <c r="AL70" s="9">
        <v>15.241838125458001</v>
      </c>
      <c r="AM70" s="9">
        <v>32.210384889311896</v>
      </c>
      <c r="AN70" s="9">
        <v>14.579886703977101</v>
      </c>
      <c r="AO70" s="9">
        <v>24.667254704995599</v>
      </c>
      <c r="AP70" s="9">
        <v>51.498847653915</v>
      </c>
      <c r="AQ70" s="9">
        <v>15.9482512102788</v>
      </c>
      <c r="AR70" s="9">
        <v>16.962980369534598</v>
      </c>
      <c r="AS70" s="9">
        <v>13.201864322843999</v>
      </c>
      <c r="AT70" s="9">
        <v>16.209827439672399</v>
      </c>
    </row>
    <row r="71" spans="1:46" x14ac:dyDescent="0.25">
      <c r="A71" s="22" t="s">
        <v>3</v>
      </c>
      <c r="B71" s="25">
        <v>11</v>
      </c>
      <c r="C71" s="4">
        <v>24.963160007371201</v>
      </c>
      <c r="D71" s="23" t="s">
        <v>129</v>
      </c>
      <c r="E71" s="4">
        <v>22.537655225491999</v>
      </c>
      <c r="F71" s="4">
        <v>28.8019254508547</v>
      </c>
      <c r="G71" s="4">
        <v>29.696648536349599</v>
      </c>
      <c r="H71" s="4">
        <v>29.1504521043687</v>
      </c>
      <c r="I71" s="4">
        <v>30.817699671890999</v>
      </c>
      <c r="J71" s="4">
        <v>31.786545641394799</v>
      </c>
      <c r="K71" s="4">
        <v>38.843602414526998</v>
      </c>
      <c r="L71" s="4">
        <v>33.1030231440458</v>
      </c>
      <c r="M71" s="4">
        <v>30.471855320419898</v>
      </c>
      <c r="N71" s="4">
        <v>26.0865033672066</v>
      </c>
      <c r="O71" s="4">
        <v>40.145733403045497</v>
      </c>
      <c r="P71" s="4">
        <v>24.574264568666699</v>
      </c>
      <c r="Q71" s="4">
        <v>27.4647594192535</v>
      </c>
      <c r="R71" s="4">
        <v>31.959651147759399</v>
      </c>
      <c r="S71" s="4">
        <v>24.720011201540199</v>
      </c>
      <c r="T71" s="4">
        <v>31.199938625413498</v>
      </c>
      <c r="U71" s="4">
        <v>32.310461300293703</v>
      </c>
      <c r="V71" s="4">
        <v>25.820028677674799</v>
      </c>
      <c r="W71" s="4">
        <v>34.280634120999103</v>
      </c>
      <c r="X71" s="4">
        <v>31.4650659928236</v>
      </c>
      <c r="Y71" s="4">
        <v>24.039993410441301</v>
      </c>
      <c r="Z71" s="4">
        <v>14.351990648183699</v>
      </c>
      <c r="AA71" s="9">
        <v>19.708274602423</v>
      </c>
      <c r="AB71" s="9">
        <v>26.553830326856499</v>
      </c>
      <c r="AC71" s="9">
        <v>19.472965629819701</v>
      </c>
      <c r="AD71" s="9">
        <v>20.116651875300601</v>
      </c>
      <c r="AE71" s="9">
        <v>28.4618197779957</v>
      </c>
      <c r="AF71" s="9">
        <v>26.490864205379999</v>
      </c>
      <c r="AG71" s="9">
        <v>27.042352895937999</v>
      </c>
      <c r="AH71" s="9">
        <v>13.9569792125627</v>
      </c>
      <c r="AI71" s="9">
        <v>18.619912046558898</v>
      </c>
      <c r="AJ71" s="9">
        <v>14.3528084031134</v>
      </c>
      <c r="AK71" s="9">
        <v>16.679786720728401</v>
      </c>
      <c r="AL71" s="9">
        <v>15.6555255377913</v>
      </c>
      <c r="AM71" s="9">
        <v>30.399548250190701</v>
      </c>
      <c r="AN71" s="9">
        <v>15.6347122342259</v>
      </c>
      <c r="AO71" s="9">
        <v>22.892313554456202</v>
      </c>
      <c r="AP71" s="9">
        <v>51.195861883835001</v>
      </c>
      <c r="AQ71" s="9">
        <v>16.704324123081101</v>
      </c>
      <c r="AR71" s="9">
        <v>16.1799571342527</v>
      </c>
      <c r="AS71" s="9">
        <v>14.5944095917932</v>
      </c>
      <c r="AT71" s="9">
        <v>16.340755374506301</v>
      </c>
    </row>
    <row r="72" spans="1:46" x14ac:dyDescent="0.25">
      <c r="A72" s="22" t="s">
        <v>3</v>
      </c>
      <c r="B72" s="25">
        <v>12</v>
      </c>
      <c r="C72" s="4">
        <v>26.374775841608201</v>
      </c>
      <c r="D72" s="23" t="s">
        <v>129</v>
      </c>
      <c r="E72" s="4">
        <v>23.150010161336802</v>
      </c>
      <c r="F72" s="4">
        <v>26.9086014881319</v>
      </c>
      <c r="G72" s="4">
        <v>29.028284342069298</v>
      </c>
      <c r="H72" s="4">
        <v>30.461669051504298</v>
      </c>
      <c r="I72" s="4">
        <v>32.280221474754399</v>
      </c>
      <c r="J72" s="4">
        <v>33.244541509203501</v>
      </c>
      <c r="K72" s="4">
        <v>44.7910998907956</v>
      </c>
      <c r="L72" s="4">
        <v>33.778362945069503</v>
      </c>
      <c r="M72" s="4">
        <v>30.5928207028327</v>
      </c>
      <c r="N72" s="4">
        <v>24.915731693861499</v>
      </c>
      <c r="O72" s="4">
        <v>41.603230922684702</v>
      </c>
      <c r="P72" s="4">
        <v>29.231852774024201</v>
      </c>
      <c r="Q72" s="4">
        <v>28.639950608149999</v>
      </c>
      <c r="R72" s="4">
        <v>33.438169552699897</v>
      </c>
      <c r="S72" s="4">
        <v>25.159120151851301</v>
      </c>
      <c r="T72" s="4">
        <v>32.0222249649158</v>
      </c>
      <c r="U72" s="4">
        <v>32.9777162788168</v>
      </c>
      <c r="V72" s="4">
        <v>24.979186798599098</v>
      </c>
      <c r="W72" s="4">
        <v>38.663546721946098</v>
      </c>
      <c r="X72" s="4">
        <v>34.160489546193602</v>
      </c>
      <c r="Y72" s="4">
        <v>25.218488753614</v>
      </c>
      <c r="Z72" s="4">
        <v>13.940952188452799</v>
      </c>
      <c r="AA72" s="9">
        <v>19.4459534955934</v>
      </c>
      <c r="AB72" s="9">
        <v>19.014579406468101</v>
      </c>
      <c r="AC72" s="9">
        <v>19.7707821982757</v>
      </c>
      <c r="AD72" s="9">
        <v>19.263781434725399</v>
      </c>
      <c r="AE72" s="9">
        <v>29.2082070637104</v>
      </c>
      <c r="AF72" s="9">
        <v>27.9743886481819</v>
      </c>
      <c r="AG72" s="9">
        <v>25.823243516180099</v>
      </c>
      <c r="AH72" s="9">
        <v>13.853332355546501</v>
      </c>
      <c r="AI72" s="9">
        <v>17.8702902488163</v>
      </c>
      <c r="AJ72" s="9">
        <v>15.347958958652899</v>
      </c>
      <c r="AK72" s="9">
        <v>16.815422381659602</v>
      </c>
      <c r="AL72" s="9">
        <v>17.537233740586199</v>
      </c>
      <c r="AM72" s="9">
        <v>31.090160050096301</v>
      </c>
      <c r="AN72" s="9">
        <v>15.3759226978296</v>
      </c>
      <c r="AO72" s="9">
        <v>26.659431870264999</v>
      </c>
      <c r="AP72" s="9">
        <v>50.272043316239497</v>
      </c>
      <c r="AQ72" s="9">
        <v>14.864509894910199</v>
      </c>
      <c r="AR72" s="9">
        <v>15.0810826656844</v>
      </c>
      <c r="AS72" s="9">
        <v>14.656788924442001</v>
      </c>
      <c r="AT72" s="9">
        <v>15.041881169299501</v>
      </c>
    </row>
    <row r="73" spans="1:46" x14ac:dyDescent="0.25">
      <c r="A73" s="22" t="s">
        <v>3</v>
      </c>
      <c r="B73" s="25">
        <v>13</v>
      </c>
      <c r="C73" s="4">
        <v>27.282158142812602</v>
      </c>
      <c r="D73" s="23" t="s">
        <v>129</v>
      </c>
      <c r="E73" s="4">
        <v>23.4577602863374</v>
      </c>
      <c r="F73" s="4">
        <v>27.3576066176735</v>
      </c>
      <c r="G73" s="4">
        <v>32.070457564035998</v>
      </c>
      <c r="H73" s="4">
        <v>29.8724893306373</v>
      </c>
      <c r="I73" s="4">
        <v>32.061894582735597</v>
      </c>
      <c r="J73" s="4">
        <v>33.3767656150034</v>
      </c>
      <c r="K73" s="4">
        <v>40.423201892288198</v>
      </c>
      <c r="L73" s="4">
        <v>36.992088432809503</v>
      </c>
      <c r="M73" s="4">
        <v>30.699897091016101</v>
      </c>
      <c r="N73" s="4">
        <v>27.4304312080762</v>
      </c>
      <c r="O73" s="4">
        <v>42.952410129087298</v>
      </c>
      <c r="P73" s="4">
        <v>31.243212713370699</v>
      </c>
      <c r="Q73" s="4">
        <v>28.697451497777799</v>
      </c>
      <c r="R73" s="4">
        <v>33.331630641347601</v>
      </c>
      <c r="S73" s="4">
        <v>29.074443271907999</v>
      </c>
      <c r="T73" s="4">
        <v>31.162866828259599</v>
      </c>
      <c r="U73" s="4">
        <v>33.4133584979636</v>
      </c>
      <c r="V73" s="4">
        <v>23.175781382526999</v>
      </c>
      <c r="W73" s="4">
        <v>35.310713947830202</v>
      </c>
      <c r="X73" s="4">
        <v>35.325970172425698</v>
      </c>
      <c r="Y73" s="4">
        <v>26.187583165133301</v>
      </c>
      <c r="Z73" s="4">
        <v>15.1926901265957</v>
      </c>
      <c r="AA73" s="9">
        <v>19.865337410224001</v>
      </c>
      <c r="AB73" s="9">
        <v>25.0339695976329</v>
      </c>
      <c r="AC73" s="9">
        <v>17.5852134339545</v>
      </c>
      <c r="AD73" s="9">
        <v>21.9603745648344</v>
      </c>
      <c r="AE73" s="9">
        <v>28.3048162972771</v>
      </c>
      <c r="AF73" s="9">
        <v>28.183355952042</v>
      </c>
      <c r="AG73" s="9">
        <v>26.459244284523699</v>
      </c>
      <c r="AH73" s="9">
        <v>14.512751732393999</v>
      </c>
      <c r="AI73" s="9">
        <v>16.281181589919299</v>
      </c>
      <c r="AJ73" s="9">
        <v>15.2105236242187</v>
      </c>
      <c r="AK73" s="9">
        <v>17.5898649890351</v>
      </c>
      <c r="AL73" s="9">
        <v>19.6876286012197</v>
      </c>
      <c r="AM73" s="9">
        <v>33.217674660278497</v>
      </c>
      <c r="AN73" s="9">
        <v>18.205347093760199</v>
      </c>
      <c r="AO73" s="9">
        <v>26.001689100972399</v>
      </c>
      <c r="AP73" s="9">
        <v>51.880967867871803</v>
      </c>
      <c r="AQ73" s="9">
        <v>18.233787468922898</v>
      </c>
      <c r="AR73" s="9">
        <v>17.047642690327599</v>
      </c>
      <c r="AS73" s="9">
        <v>13.0927979023103</v>
      </c>
      <c r="AT73" s="9">
        <v>15.974642163174</v>
      </c>
    </row>
    <row r="74" spans="1:46" x14ac:dyDescent="0.25">
      <c r="A74" s="22" t="s">
        <v>3</v>
      </c>
      <c r="B74" s="25">
        <v>14</v>
      </c>
      <c r="C74" s="4">
        <v>28.556942552042599</v>
      </c>
      <c r="D74" s="23" t="s">
        <v>129</v>
      </c>
      <c r="E74" s="4">
        <v>23.915996378011101</v>
      </c>
      <c r="F74" s="4">
        <v>28.7344682802037</v>
      </c>
      <c r="G74" s="4">
        <v>31.344274336342501</v>
      </c>
      <c r="H74" s="4">
        <v>29.8102863539834</v>
      </c>
      <c r="I74" s="4">
        <v>32.0069677621468</v>
      </c>
      <c r="J74" s="4">
        <v>35.347206718214302</v>
      </c>
      <c r="K74" s="4">
        <v>36.698101877754901</v>
      </c>
      <c r="L74" s="4">
        <v>38.142757156806901</v>
      </c>
      <c r="M74" s="4">
        <v>31.805808805605199</v>
      </c>
      <c r="N74" s="4">
        <v>25.746970083375299</v>
      </c>
      <c r="O74" s="4">
        <v>44.850997633455997</v>
      </c>
      <c r="P74" s="4">
        <v>31.251419253189798</v>
      </c>
      <c r="Q74" s="4">
        <v>28.0481023392441</v>
      </c>
      <c r="R74" s="4">
        <v>33.896181893943897</v>
      </c>
      <c r="S74" s="4">
        <v>30.1082767175605</v>
      </c>
      <c r="T74" s="4">
        <v>32.727928166503098</v>
      </c>
      <c r="U74" s="4">
        <v>35.835528699175399</v>
      </c>
      <c r="V74" s="4">
        <v>23.058294946206999</v>
      </c>
      <c r="W74" s="4">
        <v>36.700870678890702</v>
      </c>
      <c r="X74" s="4">
        <v>34.868712343616203</v>
      </c>
      <c r="Y74" s="4">
        <v>25.819251622993399</v>
      </c>
      <c r="Z74" s="4">
        <v>19.917591227669401</v>
      </c>
      <c r="AA74" s="9">
        <v>20.204523637216798</v>
      </c>
      <c r="AB74" s="9">
        <v>27.161342006925999</v>
      </c>
      <c r="AC74" s="9">
        <v>19.211176943692301</v>
      </c>
      <c r="AD74" s="9">
        <v>23.4610764467207</v>
      </c>
      <c r="AE74" s="9">
        <v>28.9305885222626</v>
      </c>
      <c r="AF74" s="9">
        <v>29.673972360501999</v>
      </c>
      <c r="AG74" s="9">
        <v>25.421155642596901</v>
      </c>
      <c r="AH74" s="9">
        <v>14.6555697234521</v>
      </c>
      <c r="AI74" s="9">
        <v>19.398343067834599</v>
      </c>
      <c r="AJ74" s="9">
        <v>14.840223468281099</v>
      </c>
      <c r="AK74" s="9">
        <v>18.0304729839111</v>
      </c>
      <c r="AL74" s="9">
        <v>18.801677969345398</v>
      </c>
      <c r="AM74" s="9">
        <v>29.753273988105999</v>
      </c>
      <c r="AN74" s="9">
        <v>15.6559976808072</v>
      </c>
      <c r="AO74" s="9">
        <v>25.591518805725901</v>
      </c>
      <c r="AP74" s="9">
        <v>51.371646777086703</v>
      </c>
      <c r="AQ74" s="9">
        <v>21.451561303079199</v>
      </c>
      <c r="AR74" s="9">
        <v>16.371896219054499</v>
      </c>
      <c r="AS74" s="9">
        <v>12.8272338197623</v>
      </c>
      <c r="AT74" s="9">
        <v>15.660712225450601</v>
      </c>
    </row>
    <row r="75" spans="1:46" x14ac:dyDescent="0.25">
      <c r="A75" s="22" t="s">
        <v>3</v>
      </c>
      <c r="B75" s="25">
        <v>15</v>
      </c>
      <c r="C75" s="4">
        <v>29.767838697382899</v>
      </c>
      <c r="D75" s="23" t="s">
        <v>129</v>
      </c>
      <c r="E75" s="4">
        <v>24.924020609922898</v>
      </c>
      <c r="F75" s="4">
        <v>31.318077920132801</v>
      </c>
      <c r="G75" s="4">
        <v>35.4775232848611</v>
      </c>
      <c r="H75" s="4">
        <v>31.821029890083299</v>
      </c>
      <c r="I75" s="4">
        <v>34.227755323958</v>
      </c>
      <c r="J75" s="4">
        <v>39.019232188731202</v>
      </c>
      <c r="K75" s="4">
        <v>41.318671188089503</v>
      </c>
      <c r="L75" s="4">
        <v>36.029667287353199</v>
      </c>
      <c r="M75" s="4">
        <v>30.779317245370098</v>
      </c>
      <c r="N75" s="4">
        <v>29.663806656748399</v>
      </c>
      <c r="O75" s="4">
        <v>44.445716120361503</v>
      </c>
      <c r="P75" s="4">
        <v>32.043309017123804</v>
      </c>
      <c r="Q75" s="4">
        <v>32.212546376818104</v>
      </c>
      <c r="R75" s="4">
        <v>31.164463825298</v>
      </c>
      <c r="S75" s="4">
        <v>33.0098243657552</v>
      </c>
      <c r="T75" s="4">
        <v>33.170934147575998</v>
      </c>
      <c r="U75" s="4">
        <v>31.512683620517102</v>
      </c>
      <c r="V75" s="4">
        <v>24.7567134054447</v>
      </c>
      <c r="W75" s="4">
        <v>36.685123089642801</v>
      </c>
      <c r="X75" s="4">
        <v>34.739642865529198</v>
      </c>
      <c r="Y75" s="4">
        <v>26.931723085764201</v>
      </c>
      <c r="Z75" s="4">
        <v>14.397302554465201</v>
      </c>
      <c r="AA75" s="9">
        <v>19.5460255515348</v>
      </c>
      <c r="AB75" s="9">
        <v>23.973975027169899</v>
      </c>
      <c r="AC75" s="9">
        <v>18.155084503747201</v>
      </c>
      <c r="AD75" s="9">
        <v>22.603134781730802</v>
      </c>
      <c r="AE75" s="9">
        <v>26.906462197645201</v>
      </c>
      <c r="AF75" s="9">
        <v>29.7578140733455</v>
      </c>
      <c r="AG75" s="9">
        <v>27.8328932604283</v>
      </c>
      <c r="AH75" s="9">
        <v>13.9932523830858</v>
      </c>
      <c r="AI75" s="9">
        <v>18.087469641023802</v>
      </c>
      <c r="AJ75" s="9">
        <v>15.5059231993071</v>
      </c>
      <c r="AK75" s="9">
        <v>16.1212719142707</v>
      </c>
      <c r="AL75" s="9">
        <v>17.788842237324499</v>
      </c>
      <c r="AM75" s="9">
        <v>30.2374281178109</v>
      </c>
      <c r="AN75" s="9">
        <v>17.768204388623499</v>
      </c>
      <c r="AO75" s="9">
        <v>26.216338628325701</v>
      </c>
      <c r="AP75" s="9">
        <v>51.354236938954799</v>
      </c>
      <c r="AQ75" s="9">
        <v>19.523983512103399</v>
      </c>
      <c r="AR75" s="9">
        <v>15.892754434048401</v>
      </c>
      <c r="AS75" s="9">
        <v>12.9533108783894</v>
      </c>
      <c r="AT75" s="9">
        <v>17.033143982429198</v>
      </c>
    </row>
    <row r="76" spans="1:46" x14ac:dyDescent="0.25">
      <c r="A76" s="22" t="s">
        <v>3</v>
      </c>
      <c r="B76" s="25">
        <v>16</v>
      </c>
      <c r="C76" s="4">
        <v>30.6273036218752</v>
      </c>
      <c r="D76" s="23" t="s">
        <v>129</v>
      </c>
      <c r="E76" s="4">
        <v>25.5368960298463</v>
      </c>
      <c r="F76" s="4">
        <v>31.050197781668899</v>
      </c>
      <c r="G76" s="4">
        <v>37.5235025039864</v>
      </c>
      <c r="H76" s="4">
        <v>30.688309387797801</v>
      </c>
      <c r="I76" s="4">
        <v>32.152540574014402</v>
      </c>
      <c r="J76" s="4">
        <v>38.8253933595634</v>
      </c>
      <c r="K76" s="4">
        <v>43.694903550258601</v>
      </c>
      <c r="L76" s="4">
        <v>36.331007490352199</v>
      </c>
      <c r="M76" s="4">
        <v>30.538868929444501</v>
      </c>
      <c r="N76" s="4">
        <v>28.158951513210798</v>
      </c>
      <c r="O76" s="4">
        <v>44.120449953690297</v>
      </c>
      <c r="P76" s="4">
        <v>33.198912899327198</v>
      </c>
      <c r="Q76" s="4">
        <v>29.763261387467701</v>
      </c>
      <c r="R76" s="4">
        <v>33.159477538239003</v>
      </c>
      <c r="S76" s="4">
        <v>33.620422110510603</v>
      </c>
      <c r="T76" s="4">
        <v>32.0964317363063</v>
      </c>
      <c r="U76" s="4">
        <v>33.471222287807301</v>
      </c>
      <c r="V76" s="4">
        <v>26.653469060366302</v>
      </c>
      <c r="W76" s="4">
        <v>38.8958196395998</v>
      </c>
      <c r="X76" s="4">
        <v>37.340257802884302</v>
      </c>
      <c r="Y76" s="4">
        <v>27.8622582677271</v>
      </c>
      <c r="Z76" s="4">
        <v>19.362469725156402</v>
      </c>
      <c r="AA76" s="9">
        <v>20.305390899927499</v>
      </c>
      <c r="AB76" s="9">
        <v>25.315145010942601</v>
      </c>
      <c r="AC76" s="9">
        <v>21.432842168257899</v>
      </c>
      <c r="AD76" s="9">
        <v>23.818423643681101</v>
      </c>
      <c r="AE76" s="9">
        <v>29.281376999754901</v>
      </c>
      <c r="AF76" s="9">
        <v>28.2256459586382</v>
      </c>
      <c r="AG76" s="9">
        <v>27.0335366715743</v>
      </c>
      <c r="AH76" s="9">
        <v>15.250744902394599</v>
      </c>
      <c r="AI76" s="9">
        <v>17.9513288224165</v>
      </c>
      <c r="AJ76" s="9">
        <v>15.2566922482092</v>
      </c>
      <c r="AK76" s="9">
        <v>17.859655300494602</v>
      </c>
      <c r="AL76" s="9">
        <v>19.312600841925398</v>
      </c>
      <c r="AM76" s="9">
        <v>32.622804894538099</v>
      </c>
      <c r="AN76" s="9">
        <v>16.640247358889699</v>
      </c>
      <c r="AO76" s="9">
        <v>24.8618176776227</v>
      </c>
      <c r="AP76" s="9">
        <v>50.887623687140596</v>
      </c>
      <c r="AQ76" s="9">
        <v>19.975339298118001</v>
      </c>
      <c r="AR76" s="9">
        <v>14.5445231238386</v>
      </c>
      <c r="AS76" s="9">
        <v>14.1100949679852</v>
      </c>
      <c r="AT76" s="9">
        <v>15.974838055437401</v>
      </c>
    </row>
    <row r="77" spans="1:46" x14ac:dyDescent="0.25">
      <c r="A77" s="22" t="s">
        <v>3</v>
      </c>
      <c r="B77" s="25">
        <v>17</v>
      </c>
      <c r="C77" s="4">
        <v>30.8333113112894</v>
      </c>
      <c r="D77" s="23" t="s">
        <v>129</v>
      </c>
      <c r="E77" s="4">
        <v>26.540645009585099</v>
      </c>
      <c r="F77" s="4">
        <v>31.653430579247001</v>
      </c>
      <c r="G77" s="4">
        <v>34.914919661946797</v>
      </c>
      <c r="H77" s="4">
        <v>29.9241003293189</v>
      </c>
      <c r="I77" s="4">
        <v>33.282671340725599</v>
      </c>
      <c r="J77" s="4">
        <v>38.513507821279703</v>
      </c>
      <c r="K77" s="4">
        <v>46.4310609937408</v>
      </c>
      <c r="L77" s="4">
        <v>34.745287685460603</v>
      </c>
      <c r="M77" s="4">
        <v>31.5608373749414</v>
      </c>
      <c r="N77" s="4">
        <v>28.084644179474001</v>
      </c>
      <c r="O77" s="4">
        <v>44.514504162529398</v>
      </c>
      <c r="P77" s="4">
        <v>35.741742675068899</v>
      </c>
      <c r="Q77" s="4">
        <v>32.438994262533697</v>
      </c>
      <c r="R77" s="4">
        <v>36.044960728987498</v>
      </c>
      <c r="S77" s="4">
        <v>30.972839746946601</v>
      </c>
      <c r="T77" s="4">
        <v>32.356830504729203</v>
      </c>
      <c r="U77" s="4">
        <v>34.237118282712999</v>
      </c>
      <c r="V77" s="4">
        <v>29.442588957299801</v>
      </c>
      <c r="W77" s="4">
        <v>38.523094184966503</v>
      </c>
      <c r="X77" s="4">
        <v>39.403926176972597</v>
      </c>
      <c r="Y77" s="4">
        <v>27.992412272302602</v>
      </c>
      <c r="Z77" s="4">
        <v>16.9866431141694</v>
      </c>
      <c r="AA77" s="9">
        <v>21.752819244241401</v>
      </c>
      <c r="AB77" s="9">
        <v>18.3406177783699</v>
      </c>
      <c r="AC77" s="9">
        <v>19.863000586398801</v>
      </c>
      <c r="AD77" s="9">
        <v>24.592703447917401</v>
      </c>
      <c r="AE77" s="9">
        <v>29.996626703304202</v>
      </c>
      <c r="AF77" s="9">
        <v>30.5490785676012</v>
      </c>
      <c r="AG77" s="9">
        <v>26.653970760632099</v>
      </c>
      <c r="AH77" s="9">
        <v>15.3547711691891</v>
      </c>
      <c r="AI77" s="9">
        <v>19.1463262985339</v>
      </c>
      <c r="AJ77" s="9">
        <v>15.9954987265433</v>
      </c>
      <c r="AK77" s="9">
        <v>16.556889242632099</v>
      </c>
      <c r="AL77" s="9">
        <v>19.922481283555001</v>
      </c>
      <c r="AM77" s="9">
        <v>33.804814026792997</v>
      </c>
      <c r="AN77" s="9">
        <v>18.076503661966701</v>
      </c>
      <c r="AO77" s="9">
        <v>25.593376613672401</v>
      </c>
      <c r="AP77" s="9">
        <v>52.341107269513799</v>
      </c>
      <c r="AQ77" s="9">
        <v>23.108677329191799</v>
      </c>
      <c r="AR77" s="9">
        <v>14.868459782262599</v>
      </c>
      <c r="AS77" s="9">
        <v>15.418533451474801</v>
      </c>
      <c r="AT77" s="9">
        <v>16.488395726063501</v>
      </c>
    </row>
    <row r="78" spans="1:46" x14ac:dyDescent="0.25">
      <c r="A78" s="22" t="s">
        <v>3</v>
      </c>
      <c r="B78" s="25">
        <v>18</v>
      </c>
      <c r="C78" s="4">
        <v>31.931733800597399</v>
      </c>
      <c r="D78" s="23" t="s">
        <v>129</v>
      </c>
      <c r="E78" s="4">
        <v>26.162030852342198</v>
      </c>
      <c r="F78" s="4">
        <v>30.7917857656759</v>
      </c>
      <c r="G78" s="4">
        <v>37.123927962217401</v>
      </c>
      <c r="H78" s="4">
        <v>32.1822831568469</v>
      </c>
      <c r="I78" s="4">
        <v>33.005370688300097</v>
      </c>
      <c r="J78" s="4">
        <v>39.140213890106203</v>
      </c>
      <c r="K78" s="4">
        <v>52.412251219788203</v>
      </c>
      <c r="L78" s="4">
        <v>34.0673544342445</v>
      </c>
      <c r="M78" s="4">
        <v>31.636571268261999</v>
      </c>
      <c r="N78" s="4">
        <v>30.246090203964499</v>
      </c>
      <c r="O78" s="4">
        <v>46.595266974104803</v>
      </c>
      <c r="P78" s="4">
        <v>35.387871287379902</v>
      </c>
      <c r="Q78" s="4">
        <v>33.131012679986</v>
      </c>
      <c r="R78" s="4">
        <v>34.383812585264103</v>
      </c>
      <c r="S78" s="4">
        <v>35.040307569788197</v>
      </c>
      <c r="T78" s="4">
        <v>33.770545909550599</v>
      </c>
      <c r="U78" s="4">
        <v>35.252613200516997</v>
      </c>
      <c r="V78" s="4">
        <v>30.065071212089901</v>
      </c>
      <c r="W78" s="4">
        <v>37.952713853919498</v>
      </c>
      <c r="X78" s="4">
        <v>41.858920227252398</v>
      </c>
      <c r="Y78" s="4">
        <v>30.250886109753001</v>
      </c>
      <c r="Z78" s="4">
        <v>16.282853879726002</v>
      </c>
      <c r="AA78" s="9">
        <v>21.050779378782199</v>
      </c>
      <c r="AB78" s="9">
        <v>19.188755703513401</v>
      </c>
      <c r="AC78" s="9">
        <v>16.865279966186701</v>
      </c>
      <c r="AD78" s="9">
        <v>24.198421633964699</v>
      </c>
      <c r="AE78" s="9">
        <v>30.5001426896381</v>
      </c>
      <c r="AF78" s="9">
        <v>28.5572093899682</v>
      </c>
      <c r="AG78" s="9">
        <v>26.2676228212725</v>
      </c>
      <c r="AH78" s="9">
        <v>14.032594912589101</v>
      </c>
      <c r="AI78" s="9">
        <v>16.587112356872499</v>
      </c>
      <c r="AJ78" s="9">
        <v>16.3996872828398</v>
      </c>
      <c r="AK78" s="9">
        <v>17.727103992465601</v>
      </c>
      <c r="AL78" s="9">
        <v>18.579554580198899</v>
      </c>
      <c r="AM78" s="9">
        <v>29.6241084823479</v>
      </c>
      <c r="AN78" s="9">
        <v>16.158728857300702</v>
      </c>
      <c r="AO78" s="9">
        <v>24.176275083211301</v>
      </c>
      <c r="AP78" s="9">
        <v>53.599411208541902</v>
      </c>
      <c r="AQ78" s="9">
        <v>18.228888359392101</v>
      </c>
      <c r="AR78" s="9">
        <v>14.146112843538599</v>
      </c>
      <c r="AS78" s="9">
        <v>16.079012664914998</v>
      </c>
      <c r="AT78" s="9">
        <v>15.7526788278994</v>
      </c>
    </row>
    <row r="79" spans="1:46" x14ac:dyDescent="0.25">
      <c r="A79" s="22" t="s">
        <v>3</v>
      </c>
      <c r="B79" s="25">
        <v>19</v>
      </c>
      <c r="C79" s="4">
        <v>32.383363013602001</v>
      </c>
      <c r="D79" s="23" t="s">
        <v>129</v>
      </c>
      <c r="E79" s="4">
        <v>26.664342802493699</v>
      </c>
      <c r="F79" s="4">
        <v>32.597443288668202</v>
      </c>
      <c r="G79" s="4">
        <v>37.505700288263803</v>
      </c>
      <c r="H79" s="4">
        <v>34.373130656239702</v>
      </c>
      <c r="I79" s="4">
        <v>36.953265277204999</v>
      </c>
      <c r="J79" s="4">
        <v>42.667186736906999</v>
      </c>
      <c r="K79" s="4">
        <v>50.444899491905701</v>
      </c>
      <c r="L79" s="4">
        <v>35.6826460490892</v>
      </c>
      <c r="M79" s="4">
        <v>28.8219625760564</v>
      </c>
      <c r="N79" s="4">
        <v>28.864071513066701</v>
      </c>
      <c r="O79" s="4">
        <v>46.316935918897798</v>
      </c>
      <c r="P79" s="4">
        <v>38.004672275967202</v>
      </c>
      <c r="Q79" s="4">
        <v>33.917863472655498</v>
      </c>
      <c r="R79" s="4">
        <v>36.137016634299002</v>
      </c>
      <c r="S79" s="4">
        <v>34.401507135997903</v>
      </c>
      <c r="T79" s="4">
        <v>27.231210926174199</v>
      </c>
      <c r="U79" s="4">
        <v>36.409528906114403</v>
      </c>
      <c r="V79" s="4">
        <v>28.9441802848295</v>
      </c>
      <c r="W79" s="4">
        <v>37.951239041002403</v>
      </c>
      <c r="X79" s="4">
        <v>41.2827052918067</v>
      </c>
      <c r="Y79" s="4">
        <v>31.190820571907999</v>
      </c>
      <c r="Z79" s="4">
        <v>18.7452854885052</v>
      </c>
      <c r="AA79" s="9">
        <v>20.622361698673501</v>
      </c>
      <c r="AB79" s="9">
        <v>15.3838051102344</v>
      </c>
      <c r="AC79" s="9">
        <v>18.8504768363732</v>
      </c>
      <c r="AD79" s="9">
        <v>23.670443175154499</v>
      </c>
      <c r="AE79" s="9">
        <v>27.0301920453931</v>
      </c>
      <c r="AF79" s="9">
        <v>27.135359747453599</v>
      </c>
      <c r="AG79" s="9">
        <v>26.8132485288202</v>
      </c>
      <c r="AH79" s="9">
        <v>14.7003475030165</v>
      </c>
      <c r="AI79" s="9">
        <v>16.2723436079912</v>
      </c>
      <c r="AJ79" s="9">
        <v>17.256362660655501</v>
      </c>
      <c r="AK79" s="9">
        <v>18.303494404636599</v>
      </c>
      <c r="AL79" s="9">
        <v>19.6920320595273</v>
      </c>
      <c r="AM79" s="9">
        <v>32.1466999279492</v>
      </c>
      <c r="AN79" s="9">
        <v>15.1451460874455</v>
      </c>
      <c r="AO79" s="9">
        <v>24.269677285385001</v>
      </c>
      <c r="AP79" s="9">
        <v>54.905509389773798</v>
      </c>
      <c r="AQ79" s="9">
        <v>17.598166584290201</v>
      </c>
      <c r="AR79" s="9">
        <v>13.927801675686799</v>
      </c>
      <c r="AS79" s="9">
        <v>12.9048567549954</v>
      </c>
      <c r="AT79" s="9">
        <v>17.325519047197002</v>
      </c>
    </row>
    <row r="80" spans="1:46" x14ac:dyDescent="0.25">
      <c r="A80" s="22" t="s">
        <v>3</v>
      </c>
      <c r="B80" s="25">
        <v>20</v>
      </c>
      <c r="C80" s="4">
        <v>34.356004758664199</v>
      </c>
      <c r="D80" s="23" t="s">
        <v>129</v>
      </c>
      <c r="E80" s="4">
        <v>26.9500998279998</v>
      </c>
      <c r="F80" s="4">
        <v>33.411185877485998</v>
      </c>
      <c r="G80" s="4">
        <v>38.458282314137698</v>
      </c>
      <c r="H80" s="4">
        <v>35.109988531026403</v>
      </c>
      <c r="I80" s="4">
        <v>36.298494454439201</v>
      </c>
      <c r="J80" s="4">
        <v>43.231778101313402</v>
      </c>
      <c r="K80" s="4">
        <v>51.768048792107898</v>
      </c>
      <c r="L80" s="4">
        <v>36.564670424901202</v>
      </c>
      <c r="M80" s="4">
        <v>32.484827955660599</v>
      </c>
      <c r="N80" s="4">
        <v>28.5466937468147</v>
      </c>
      <c r="O80" s="4">
        <v>44.799199988625801</v>
      </c>
      <c r="P80" s="4">
        <v>38.137140824872198</v>
      </c>
      <c r="Q80" s="4">
        <v>34.155010305824703</v>
      </c>
      <c r="R80" s="4">
        <v>36.868357799743698</v>
      </c>
      <c r="S80" s="4">
        <v>38.869780999096903</v>
      </c>
      <c r="T80" s="4">
        <v>33.4776822833689</v>
      </c>
      <c r="U80" s="4">
        <v>33.363565321630098</v>
      </c>
      <c r="V80" s="4">
        <v>28.560596421983298</v>
      </c>
      <c r="W80" s="4">
        <v>40.466948388457098</v>
      </c>
      <c r="X80" s="4">
        <v>44.577609079603199</v>
      </c>
      <c r="Y80" s="4">
        <v>33.053133038956503</v>
      </c>
      <c r="Z80" s="4">
        <v>24.294662176289101</v>
      </c>
      <c r="AA80" s="9">
        <v>21.471733327888</v>
      </c>
      <c r="AB80" s="9">
        <v>16.4841667130971</v>
      </c>
      <c r="AC80" s="9">
        <v>18.6780019604867</v>
      </c>
      <c r="AD80" s="9">
        <v>23.6748337880218</v>
      </c>
      <c r="AE80" s="9">
        <v>27.780779998228699</v>
      </c>
      <c r="AF80" s="9">
        <v>28.994405154180299</v>
      </c>
      <c r="AG80" s="9">
        <v>25.548579925715501</v>
      </c>
      <c r="AH80" s="9">
        <v>16.0581168797824</v>
      </c>
      <c r="AI80" s="9">
        <v>17.085649450284301</v>
      </c>
      <c r="AJ80" s="9">
        <v>16.4350805131009</v>
      </c>
      <c r="AK80" s="9">
        <v>18.0057053300708</v>
      </c>
      <c r="AL80" s="9">
        <v>18.7269103575908</v>
      </c>
      <c r="AM80" s="9">
        <v>32.885121089350598</v>
      </c>
      <c r="AN80" s="9">
        <v>17.378769537238</v>
      </c>
      <c r="AO80" s="9">
        <v>28.431830851343101</v>
      </c>
      <c r="AP80" s="9">
        <v>52.858468958781401</v>
      </c>
      <c r="AQ80" s="9">
        <v>17.820376565737</v>
      </c>
      <c r="AR80" s="9">
        <v>15.7159458289246</v>
      </c>
      <c r="AS80" s="9">
        <v>12.923444778660899</v>
      </c>
      <c r="AT80" s="9">
        <v>16.7374889159126</v>
      </c>
    </row>
    <row r="81" spans="1:46" x14ac:dyDescent="0.25">
      <c r="A81" s="22" t="s">
        <v>3</v>
      </c>
      <c r="B81" s="25">
        <v>21</v>
      </c>
      <c r="C81" s="4">
        <v>34.281127680351503</v>
      </c>
      <c r="D81" s="23" t="s">
        <v>129</v>
      </c>
      <c r="E81" s="4">
        <v>29.197962372978498</v>
      </c>
      <c r="F81" s="4">
        <v>33.804268989609398</v>
      </c>
      <c r="G81" s="4">
        <v>38.093792854530697</v>
      </c>
      <c r="H81" s="4">
        <v>35.012665802432899</v>
      </c>
      <c r="I81" s="4">
        <v>37.586040975679403</v>
      </c>
      <c r="J81" s="4">
        <v>41.7362157192903</v>
      </c>
      <c r="K81" s="4">
        <v>53.6134171707196</v>
      </c>
      <c r="L81" s="4">
        <v>40.555996475739398</v>
      </c>
      <c r="M81" s="4">
        <v>29.864156594829399</v>
      </c>
      <c r="N81" s="4">
        <v>30.237375946003201</v>
      </c>
      <c r="O81" s="4">
        <v>47.360686698752602</v>
      </c>
      <c r="P81" s="4">
        <v>37.657285698835203</v>
      </c>
      <c r="Q81" s="4">
        <v>35.5502098834693</v>
      </c>
      <c r="R81" s="4">
        <v>39.305227903130003</v>
      </c>
      <c r="S81" s="4">
        <v>41.181858519807498</v>
      </c>
      <c r="T81" s="4">
        <v>33.638490595773597</v>
      </c>
      <c r="U81" s="4">
        <v>35.754744053000998</v>
      </c>
      <c r="V81" s="4">
        <v>30.163021468735799</v>
      </c>
      <c r="W81" s="4">
        <v>41.536684127867197</v>
      </c>
      <c r="X81" s="4">
        <v>46.0343369047824</v>
      </c>
      <c r="Y81" s="4">
        <v>30.819912207366901</v>
      </c>
      <c r="Z81" s="4">
        <v>22.539718930446501</v>
      </c>
      <c r="AA81" s="9">
        <v>21.346068458081799</v>
      </c>
      <c r="AB81" s="9">
        <v>22.3203202881291</v>
      </c>
      <c r="AC81" s="9">
        <v>16.344052940579999</v>
      </c>
      <c r="AD81" s="9">
        <v>22.9626456810627</v>
      </c>
      <c r="AE81" s="9">
        <v>29.586839904577701</v>
      </c>
      <c r="AF81" s="9">
        <v>28.990222308809201</v>
      </c>
      <c r="AG81" s="9">
        <v>26.396294251774499</v>
      </c>
      <c r="AH81" s="9">
        <v>15.378159157887101</v>
      </c>
      <c r="AI81" s="9">
        <v>18.232275475807199</v>
      </c>
      <c r="AJ81" s="9">
        <v>17.4803052545568</v>
      </c>
      <c r="AK81" s="9">
        <v>17.144723142170498</v>
      </c>
      <c r="AL81" s="9">
        <v>19.2670522648054</v>
      </c>
      <c r="AM81" s="9">
        <v>33.903916546658003</v>
      </c>
      <c r="AN81" s="9">
        <v>17.5387688862236</v>
      </c>
      <c r="AO81" s="9">
        <v>26.506433007585201</v>
      </c>
      <c r="AP81" s="9">
        <v>53.751920481864602</v>
      </c>
      <c r="AQ81" s="9">
        <v>22.133905911852899</v>
      </c>
      <c r="AR81" s="9">
        <v>13.9042093380839</v>
      </c>
      <c r="AS81" s="9">
        <v>12.7536939100811</v>
      </c>
      <c r="AT81" s="9">
        <v>15.4092220955605</v>
      </c>
    </row>
  </sheetData>
  <conditionalFormatting sqref="C2:Y21 C62:C81">
    <cfRule type="expression" dxfId="43" priority="18">
      <formula>C2:CO2=MIN($B2:$CN2)</formula>
    </cfRule>
  </conditionalFormatting>
  <conditionalFormatting sqref="Z2:AT21">
    <cfRule type="expression" dxfId="42" priority="20">
      <formula>Z2:DL2=MIN($B2:$CN2)</formula>
    </cfRule>
  </conditionalFormatting>
  <conditionalFormatting sqref="Z2:AT21">
    <cfRule type="expression" dxfId="41" priority="21">
      <formula>Z2=MIN(Z$3:Z$22, Z$34:Z$53)</formula>
    </cfRule>
  </conditionalFormatting>
  <conditionalFormatting sqref="Z2:AT21">
    <cfRule type="expression" dxfId="40" priority="22">
      <formula>Z2=MIN(Z$3:Z$22, Z$35:Z$54)</formula>
    </cfRule>
  </conditionalFormatting>
  <conditionalFormatting sqref="C22:Y41">
    <cfRule type="expression" dxfId="39" priority="17">
      <formula>C22:CO22=MIN($B22:$CN22)</formula>
    </cfRule>
  </conditionalFormatting>
  <conditionalFormatting sqref="C2:AT81">
    <cfRule type="expression" dxfId="38" priority="23">
      <formula>C2=MIN(C$2:C$81)</formula>
    </cfRule>
  </conditionalFormatting>
  <conditionalFormatting sqref="Z22:AT41">
    <cfRule type="expression" dxfId="37" priority="14">
      <formula>Z22:DL22=MIN($B22:$CN22)</formula>
    </cfRule>
  </conditionalFormatting>
  <conditionalFormatting sqref="C42:Y61">
    <cfRule type="expression" dxfId="36" priority="11">
      <formula>C42:CO42=MIN($B42:$CN42)</formula>
    </cfRule>
  </conditionalFormatting>
  <conditionalFormatting sqref="C42:G61 I42:Y61">
    <cfRule type="expression" dxfId="35" priority="12">
      <formula>C42=MIN(C$3:C$22, C$34:C$53)</formula>
    </cfRule>
  </conditionalFormatting>
  <conditionalFormatting sqref="C42:Y61">
    <cfRule type="expression" dxfId="34" priority="13">
      <formula>C42=MIN(C$3:C$22, C$35:C$54)</formula>
    </cfRule>
  </conditionalFormatting>
  <conditionalFormatting sqref="Z42:AB61 AD42:AT61 AC42">
    <cfRule type="expression" dxfId="33" priority="7">
      <formula>Z42:DL42=MIN($B42:$CN42)</formula>
    </cfRule>
  </conditionalFormatting>
  <conditionalFormatting sqref="Z42:AB61 AD42:AT61 AC42">
    <cfRule type="expression" dxfId="32" priority="8">
      <formula>Z42=MIN(Z$3:Z$22, Z$34:Z$53)</formula>
    </cfRule>
  </conditionalFormatting>
  <conditionalFormatting sqref="AC43:AC61">
    <cfRule type="expression" dxfId="31" priority="9">
      <formula>AC42:DO42=MIN($B42:$CN42)</formula>
    </cfRule>
  </conditionalFormatting>
  <conditionalFormatting sqref="Z42:AT61">
    <cfRule type="expression" dxfId="30" priority="10">
      <formula>Z42=MIN(Z$3:Z$22, Z$35:Z$54)</formula>
    </cfRule>
  </conditionalFormatting>
  <conditionalFormatting sqref="E62:AT81">
    <cfRule type="expression" dxfId="29" priority="2">
      <formula>E62=MIN(D$3:D$22, D$34:D$53)</formula>
    </cfRule>
  </conditionalFormatting>
  <conditionalFormatting sqref="E62:AT81">
    <cfRule type="expression" dxfId="28" priority="3">
      <formula>E62=MIN(D$3:D$22, D$35:D$54)</formula>
    </cfRule>
  </conditionalFormatting>
  <conditionalFormatting sqref="E62:AT81">
    <cfRule type="expression" dxfId="27" priority="27">
      <formula>E62:CP62=MIN($B62:$CN62)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O1000"/>
  <sheetViews>
    <sheetView workbookViewId="0"/>
  </sheetViews>
  <sheetFormatPr defaultColWidth="12.59765625" defaultRowHeight="15" customHeight="1" x14ac:dyDescent="0.25"/>
  <cols>
    <col min="1" max="93" width="7.59765625" customWidth="1"/>
  </cols>
  <sheetData>
    <row r="1" spans="1:93" ht="14.25" customHeight="1" x14ac:dyDescent="0.3">
      <c r="A1" s="7"/>
      <c r="B1" s="28" t="s">
        <v>0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8" t="s">
        <v>1</v>
      </c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8" t="s">
        <v>2</v>
      </c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8" t="s">
        <v>3</v>
      </c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</row>
    <row r="2" spans="1:93" ht="14.25" customHeight="1" x14ac:dyDescent="0.3">
      <c r="A2" s="7" t="s">
        <v>4</v>
      </c>
      <c r="B2" s="7" t="s">
        <v>5</v>
      </c>
      <c r="C2" s="7" t="s">
        <v>6</v>
      </c>
      <c r="D2" s="7" t="s">
        <v>7</v>
      </c>
      <c r="E2" s="7" t="s">
        <v>8</v>
      </c>
      <c r="F2" s="7" t="s">
        <v>9</v>
      </c>
      <c r="G2" s="7" t="s">
        <v>10</v>
      </c>
      <c r="H2" s="7" t="s">
        <v>11</v>
      </c>
      <c r="I2" s="7" t="s">
        <v>12</v>
      </c>
      <c r="J2" s="7" t="s">
        <v>13</v>
      </c>
      <c r="K2" s="7" t="s">
        <v>14</v>
      </c>
      <c r="L2" s="7" t="s">
        <v>15</v>
      </c>
      <c r="M2" s="7" t="s">
        <v>16</v>
      </c>
      <c r="N2" s="7" t="s">
        <v>17</v>
      </c>
      <c r="O2" s="7" t="s">
        <v>18</v>
      </c>
      <c r="P2" s="7" t="s">
        <v>19</v>
      </c>
      <c r="Q2" s="7" t="s">
        <v>20</v>
      </c>
      <c r="R2" s="7" t="s">
        <v>21</v>
      </c>
      <c r="S2" s="7" t="s">
        <v>22</v>
      </c>
      <c r="T2" s="7" t="s">
        <v>23</v>
      </c>
      <c r="U2" s="7" t="s">
        <v>24</v>
      </c>
      <c r="V2" s="7" t="s">
        <v>25</v>
      </c>
      <c r="W2" s="7" t="s">
        <v>26</v>
      </c>
      <c r="X2" s="7" t="s">
        <v>27</v>
      </c>
      <c r="Y2" s="7" t="s">
        <v>5</v>
      </c>
      <c r="Z2" s="7" t="s">
        <v>6</v>
      </c>
      <c r="AA2" s="7" t="s">
        <v>7</v>
      </c>
      <c r="AB2" s="7" t="s">
        <v>8</v>
      </c>
      <c r="AC2" s="7" t="s">
        <v>9</v>
      </c>
      <c r="AD2" s="7" t="s">
        <v>10</v>
      </c>
      <c r="AE2" s="7" t="s">
        <v>11</v>
      </c>
      <c r="AF2" s="7" t="s">
        <v>12</v>
      </c>
      <c r="AG2" s="7" t="s">
        <v>13</v>
      </c>
      <c r="AH2" s="7" t="s">
        <v>14</v>
      </c>
      <c r="AI2" s="7" t="s">
        <v>15</v>
      </c>
      <c r="AJ2" s="7" t="s">
        <v>16</v>
      </c>
      <c r="AK2" s="7" t="s">
        <v>17</v>
      </c>
      <c r="AL2" s="7" t="s">
        <v>18</v>
      </c>
      <c r="AM2" s="7" t="s">
        <v>19</v>
      </c>
      <c r="AN2" s="7" t="s">
        <v>20</v>
      </c>
      <c r="AO2" s="7" t="s">
        <v>21</v>
      </c>
      <c r="AP2" s="7" t="s">
        <v>22</v>
      </c>
      <c r="AQ2" s="7" t="s">
        <v>23</v>
      </c>
      <c r="AR2" s="7" t="s">
        <v>24</v>
      </c>
      <c r="AS2" s="7" t="s">
        <v>25</v>
      </c>
      <c r="AT2" s="7" t="s">
        <v>26</v>
      </c>
      <c r="AU2" s="7" t="s">
        <v>27</v>
      </c>
      <c r="AV2" s="7" t="s">
        <v>5</v>
      </c>
      <c r="AW2" s="7" t="s">
        <v>6</v>
      </c>
      <c r="AX2" s="7" t="s">
        <v>7</v>
      </c>
      <c r="AY2" s="7" t="s">
        <v>8</v>
      </c>
      <c r="AZ2" s="7" t="s">
        <v>9</v>
      </c>
      <c r="BA2" s="7" t="s">
        <v>10</v>
      </c>
      <c r="BB2" s="7" t="s">
        <v>11</v>
      </c>
      <c r="BC2" s="7" t="s">
        <v>12</v>
      </c>
      <c r="BD2" s="7" t="s">
        <v>13</v>
      </c>
      <c r="BE2" s="7" t="s">
        <v>14</v>
      </c>
      <c r="BF2" s="7" t="s">
        <v>15</v>
      </c>
      <c r="BG2" s="7" t="s">
        <v>16</v>
      </c>
      <c r="BH2" s="7" t="s">
        <v>17</v>
      </c>
      <c r="BI2" s="7" t="s">
        <v>18</v>
      </c>
      <c r="BJ2" s="7" t="s">
        <v>19</v>
      </c>
      <c r="BK2" s="7" t="s">
        <v>20</v>
      </c>
      <c r="BL2" s="7" t="s">
        <v>21</v>
      </c>
      <c r="BM2" s="7" t="s">
        <v>22</v>
      </c>
      <c r="BN2" s="7" t="s">
        <v>23</v>
      </c>
      <c r="BO2" s="7" t="s">
        <v>24</v>
      </c>
      <c r="BP2" s="7" t="s">
        <v>25</v>
      </c>
      <c r="BQ2" s="7" t="s">
        <v>26</v>
      </c>
      <c r="BR2" s="7" t="s">
        <v>27</v>
      </c>
      <c r="BS2" s="7" t="s">
        <v>5</v>
      </c>
      <c r="BT2" s="7" t="s">
        <v>6</v>
      </c>
      <c r="BU2" s="7" t="s">
        <v>7</v>
      </c>
      <c r="BV2" s="7" t="s">
        <v>8</v>
      </c>
      <c r="BW2" s="7" t="s">
        <v>9</v>
      </c>
      <c r="BX2" s="7" t="s">
        <v>10</v>
      </c>
      <c r="BY2" s="7" t="s">
        <v>11</v>
      </c>
      <c r="BZ2" s="7" t="s">
        <v>12</v>
      </c>
      <c r="CA2" s="7" t="s">
        <v>13</v>
      </c>
      <c r="CB2" s="7" t="s">
        <v>14</v>
      </c>
      <c r="CC2" s="7" t="s">
        <v>15</v>
      </c>
      <c r="CD2" s="7" t="s">
        <v>16</v>
      </c>
      <c r="CE2" s="7" t="s">
        <v>17</v>
      </c>
      <c r="CF2" s="7" t="s">
        <v>18</v>
      </c>
      <c r="CG2" s="7" t="s">
        <v>19</v>
      </c>
      <c r="CH2" s="7" t="s">
        <v>20</v>
      </c>
      <c r="CI2" s="7" t="s">
        <v>21</v>
      </c>
      <c r="CJ2" s="7" t="s">
        <v>22</v>
      </c>
      <c r="CK2" s="7" t="s">
        <v>23</v>
      </c>
      <c r="CL2" s="7" t="s">
        <v>24</v>
      </c>
      <c r="CM2" s="7" t="s">
        <v>25</v>
      </c>
      <c r="CN2" s="7" t="s">
        <v>26</v>
      </c>
      <c r="CO2" s="7" t="s">
        <v>27</v>
      </c>
    </row>
    <row r="3" spans="1:93" ht="14.25" customHeight="1" x14ac:dyDescent="0.3">
      <c r="A3" s="14" t="s">
        <v>62</v>
      </c>
      <c r="B3" s="14">
        <v>0.83114632992660298</v>
      </c>
      <c r="C3" s="14">
        <v>0.79084487954208404</v>
      </c>
      <c r="D3" s="14">
        <v>0.80946762544045603</v>
      </c>
      <c r="E3" s="14">
        <v>0.82514602167338902</v>
      </c>
      <c r="F3" s="14">
        <v>0.82767050920242102</v>
      </c>
      <c r="G3" s="14">
        <v>0.83175752164415795</v>
      </c>
      <c r="H3" s="14">
        <v>0.83340508192626295</v>
      </c>
      <c r="I3" s="14">
        <v>0.82074544130699301</v>
      </c>
      <c r="J3" s="14">
        <v>0.81908725160371298</v>
      </c>
      <c r="K3" s="14">
        <v>0.81874179541553005</v>
      </c>
      <c r="L3" s="14">
        <v>0.821866845240942</v>
      </c>
      <c r="M3" s="14">
        <v>0.82066040593759404</v>
      </c>
      <c r="N3" s="14">
        <v>0.81279994897877805</v>
      </c>
      <c r="O3" s="14">
        <v>0.81505338626784996</v>
      </c>
      <c r="P3" s="14">
        <v>0.80729922352078298</v>
      </c>
      <c r="Q3" s="14">
        <v>0.810403014503845</v>
      </c>
      <c r="R3" s="14">
        <v>0.80247878101797898</v>
      </c>
      <c r="S3" s="14">
        <v>0.80533809531401901</v>
      </c>
      <c r="T3" s="14">
        <v>0.79096180317500797</v>
      </c>
      <c r="U3" s="14">
        <v>0.79914114276907</v>
      </c>
      <c r="V3" s="14">
        <v>0.78976067858224697</v>
      </c>
      <c r="W3" s="14">
        <v>0.80648607280090501</v>
      </c>
      <c r="X3" s="14">
        <v>0.79557497196490101</v>
      </c>
      <c r="Y3" s="7">
        <v>0.85208628964109701</v>
      </c>
      <c r="Z3" s="15">
        <v>0.79101495028088198</v>
      </c>
      <c r="AA3" s="15">
        <v>0.85180992469055095</v>
      </c>
      <c r="AB3" s="15">
        <v>0.85263901954219001</v>
      </c>
      <c r="AC3" s="15">
        <v>0.852856922676275</v>
      </c>
      <c r="AD3" s="15">
        <v>0.85265496367395299</v>
      </c>
      <c r="AE3" s="15">
        <v>0.85260181656807799</v>
      </c>
      <c r="AF3" s="15">
        <v>0.85287818151862504</v>
      </c>
      <c r="AG3" s="15">
        <v>0.85306951109977303</v>
      </c>
      <c r="AH3" s="15">
        <v>0.85430783866664495</v>
      </c>
      <c r="AI3" s="15">
        <v>0.853234267127983</v>
      </c>
      <c r="AJ3" s="15">
        <v>0.85198531013993595</v>
      </c>
      <c r="AK3" s="15">
        <v>0.85156544800352896</v>
      </c>
      <c r="AL3" s="15">
        <v>0.85133160073768099</v>
      </c>
      <c r="AM3" s="15">
        <v>0.85202251311404797</v>
      </c>
      <c r="AN3" s="15">
        <v>0.85332993191855699</v>
      </c>
      <c r="AO3" s="15">
        <v>0.85243174582928005</v>
      </c>
      <c r="AP3" s="15">
        <v>0.85150698618706699</v>
      </c>
      <c r="AQ3" s="15">
        <v>0.85156544800352896</v>
      </c>
      <c r="AR3" s="15">
        <v>0.85157607742470298</v>
      </c>
      <c r="AS3" s="15">
        <v>0.85396769718904897</v>
      </c>
      <c r="AT3" s="15">
        <v>0.85104992107654698</v>
      </c>
      <c r="AU3" s="15">
        <v>0.85278251672805105</v>
      </c>
      <c r="AV3" s="15">
        <v>0.79101495028088198</v>
      </c>
      <c r="AW3" s="15">
        <v>0.79101495028088198</v>
      </c>
      <c r="AX3" s="15">
        <v>0.79138698002200203</v>
      </c>
      <c r="AY3" s="15">
        <v>0.79101495028088198</v>
      </c>
      <c r="AZ3" s="15">
        <v>0.80219178664625801</v>
      </c>
      <c r="BA3" s="15">
        <v>0.78975004916107205</v>
      </c>
      <c r="BB3" s="15">
        <v>0.79875316889618697</v>
      </c>
      <c r="BC3" s="15">
        <v>0.79101495028088198</v>
      </c>
      <c r="BD3" s="15">
        <v>0.79875316889618697</v>
      </c>
      <c r="BE3" s="15">
        <v>0.79876379831736199</v>
      </c>
      <c r="BF3" s="15">
        <v>0.79875316889618697</v>
      </c>
      <c r="BG3" s="15">
        <v>0.79102026499146905</v>
      </c>
      <c r="BH3" s="15">
        <v>0.80219178664625801</v>
      </c>
      <c r="BI3" s="15">
        <v>0.79875848360677504</v>
      </c>
      <c r="BJ3" s="15">
        <v>0.80248409572856705</v>
      </c>
      <c r="BK3" s="15">
        <v>0.66812821207821105</v>
      </c>
      <c r="BL3" s="15">
        <v>0.78975004916107205</v>
      </c>
      <c r="BM3" s="15">
        <v>0.78974473445048499</v>
      </c>
      <c r="BN3" s="15">
        <v>0.80322815521080804</v>
      </c>
      <c r="BO3" s="15">
        <v>0.79875316889618697</v>
      </c>
      <c r="BP3" s="15">
        <v>0.80219178664625801</v>
      </c>
      <c r="BQ3" s="15">
        <v>0.79226922197951699</v>
      </c>
      <c r="BR3" s="15">
        <v>0.78708737915676796</v>
      </c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</row>
    <row r="4" spans="1:93" ht="14.25" customHeight="1" x14ac:dyDescent="0.3">
      <c r="A4" s="14" t="s">
        <v>63</v>
      </c>
      <c r="B4" s="14">
        <v>0.62667878420680601</v>
      </c>
      <c r="C4" s="14">
        <v>0.31070861036262198</v>
      </c>
      <c r="D4" s="14">
        <v>0.62203904186397496</v>
      </c>
      <c r="E4" s="14">
        <v>0.60822610904723096</v>
      </c>
      <c r="F4" s="14">
        <v>0.59878718304394696</v>
      </c>
      <c r="G4" s="14">
        <v>0.59455135870576103</v>
      </c>
      <c r="H4" s="14">
        <v>0.56889193598962495</v>
      </c>
      <c r="I4" s="14">
        <v>0.608693803578926</v>
      </c>
      <c r="J4" s="14">
        <v>0.586791881248106</v>
      </c>
      <c r="K4" s="14">
        <v>0.64857007711644998</v>
      </c>
      <c r="L4" s="14">
        <v>0.62455289997183205</v>
      </c>
      <c r="M4" s="14">
        <v>0.62734312303023498</v>
      </c>
      <c r="N4" s="14">
        <v>0.59251050984018605</v>
      </c>
      <c r="O4" s="14">
        <v>0.60599924531109595</v>
      </c>
      <c r="P4" s="14">
        <v>0.61925944822674595</v>
      </c>
      <c r="Q4" s="14">
        <v>0.638886674426144</v>
      </c>
      <c r="R4" s="14">
        <v>0.59802717942994399</v>
      </c>
      <c r="S4" s="14">
        <v>0.57756022895773196</v>
      </c>
      <c r="T4" s="14">
        <v>0.60121600578240497</v>
      </c>
      <c r="U4" s="14">
        <v>0.661490138554505</v>
      </c>
      <c r="V4" s="14">
        <v>0.621358758908783</v>
      </c>
      <c r="W4" s="14">
        <v>0.62137470304054498</v>
      </c>
      <c r="X4" s="14">
        <v>0.56822759716619597</v>
      </c>
      <c r="Y4" s="7">
        <v>0.39191738813862798</v>
      </c>
      <c r="Z4" s="15">
        <v>0.28425198105837102</v>
      </c>
      <c r="AA4" s="15">
        <v>0.39402201353125299</v>
      </c>
      <c r="AB4" s="15">
        <v>0.39462257582763299</v>
      </c>
      <c r="AC4" s="15">
        <v>0.40528388526602699</v>
      </c>
      <c r="AD4" s="15">
        <v>0.44360826331202102</v>
      </c>
      <c r="AE4" s="15">
        <v>0.433935490042889</v>
      </c>
      <c r="AF4" s="15">
        <v>0.46668473668266303</v>
      </c>
      <c r="AG4" s="15">
        <v>0.44058419298777002</v>
      </c>
      <c r="AH4" s="15">
        <v>0.44199259129344098</v>
      </c>
      <c r="AI4" s="15">
        <v>0.44058950769835797</v>
      </c>
      <c r="AJ4" s="15">
        <v>0.40230233262647602</v>
      </c>
      <c r="AK4" s="15">
        <v>0.44029719861604899</v>
      </c>
      <c r="AL4" s="15">
        <v>0.40433255207087698</v>
      </c>
      <c r="AM4" s="15">
        <v>0.45429083159276501</v>
      </c>
      <c r="AN4" s="15">
        <v>0.39555796489102102</v>
      </c>
      <c r="AO4" s="15">
        <v>0.40085673134669397</v>
      </c>
      <c r="AP4" s="15">
        <v>0.43075729311160299</v>
      </c>
      <c r="AQ4" s="15">
        <v>0.42282774491515002</v>
      </c>
      <c r="AR4" s="15">
        <v>0.38834058791328502</v>
      </c>
      <c r="AS4" s="15">
        <v>0.39187487045392899</v>
      </c>
      <c r="AT4" s="15">
        <v>0.39393166345126601</v>
      </c>
      <c r="AU4" s="15">
        <v>0.39606817710741499</v>
      </c>
      <c r="AV4" s="15">
        <v>0.26625105629872903</v>
      </c>
      <c r="AW4" s="15">
        <v>0.283768342394914</v>
      </c>
      <c r="AX4" s="15">
        <v>0.258199269758765</v>
      </c>
      <c r="AY4" s="15">
        <v>0.283768342394914</v>
      </c>
      <c r="AZ4" s="15">
        <v>0.26790393129142098</v>
      </c>
      <c r="BA4" s="15">
        <v>3.5284363589980702E-2</v>
      </c>
      <c r="BB4" s="15">
        <v>0.26879148795952301</v>
      </c>
      <c r="BC4" s="15">
        <v>0.25833745223403798</v>
      </c>
      <c r="BD4" s="15">
        <v>0.26858952895720001</v>
      </c>
      <c r="BE4" s="15">
        <v>0.40911579159956801</v>
      </c>
      <c r="BF4" s="15">
        <v>0.26554951450118702</v>
      </c>
      <c r="BG4" s="15">
        <v>0.26790393129142098</v>
      </c>
      <c r="BH4" s="15">
        <v>0.26767008402557402</v>
      </c>
      <c r="BI4" s="15">
        <v>0.26400824843083098</v>
      </c>
      <c r="BJ4" s="15">
        <v>0.263965730746132</v>
      </c>
      <c r="BK4" s="15">
        <v>0.204430342745685</v>
      </c>
      <c r="BL4" s="15">
        <v>0.26644238587987601</v>
      </c>
      <c r="BM4" s="15">
        <v>0.25835871107638803</v>
      </c>
      <c r="BN4" s="15">
        <v>0.26403482198376799</v>
      </c>
      <c r="BO4" s="15">
        <v>0.26597469134818202</v>
      </c>
      <c r="BP4" s="15">
        <v>0.263992304299069</v>
      </c>
      <c r="BQ4" s="15">
        <v>0.47508197941081098</v>
      </c>
      <c r="BR4" s="15">
        <v>1.5093778068315199E-3</v>
      </c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</row>
    <row r="5" spans="1:93" ht="14.25" customHeight="1" x14ac:dyDescent="0.3">
      <c r="A5" s="14" t="s">
        <v>64</v>
      </c>
      <c r="B5" s="14">
        <v>0.95414467705161099</v>
      </c>
      <c r="C5" s="14">
        <v>0.95576566378077799</v>
      </c>
      <c r="D5" s="14">
        <v>0.94993542626636196</v>
      </c>
      <c r="E5" s="14">
        <v>0.95309236435529898</v>
      </c>
      <c r="F5" s="14">
        <v>0.95159361596964198</v>
      </c>
      <c r="G5" s="14">
        <v>0.94964843189464099</v>
      </c>
      <c r="H5" s="14">
        <v>0.95004172047811097</v>
      </c>
      <c r="I5" s="14">
        <v>0.94594407861519902</v>
      </c>
      <c r="J5" s="14">
        <v>0.94853234267127895</v>
      </c>
      <c r="K5" s="14">
        <v>0.95147137762613099</v>
      </c>
      <c r="L5" s="14">
        <v>0.95411810349867399</v>
      </c>
      <c r="M5" s="14">
        <v>0.94829318069484503</v>
      </c>
      <c r="N5" s="14">
        <v>0.95029682658630799</v>
      </c>
      <c r="O5" s="14">
        <v>0.95458579803036803</v>
      </c>
      <c r="P5" s="14">
        <v>0.95455390976684296</v>
      </c>
      <c r="Q5" s="14">
        <v>0.95084955648740099</v>
      </c>
      <c r="R5" s="14">
        <v>0.953576003018755</v>
      </c>
      <c r="S5" s="14">
        <v>0.95354411475523104</v>
      </c>
      <c r="T5" s="14">
        <v>0.95450076266096895</v>
      </c>
      <c r="U5" s="14">
        <v>0.954197824157485</v>
      </c>
      <c r="V5" s="14">
        <v>0.95392677391752601</v>
      </c>
      <c r="W5" s="14">
        <v>0.95350159707053095</v>
      </c>
      <c r="X5" s="14">
        <v>0.95312956732941101</v>
      </c>
      <c r="Y5" s="7">
        <v>0.95579223733371599</v>
      </c>
      <c r="Z5" s="15">
        <v>0.95579223733371599</v>
      </c>
      <c r="AA5" s="15">
        <v>0.95579223733371599</v>
      </c>
      <c r="AB5" s="15">
        <v>0.95579223733371599</v>
      </c>
      <c r="AC5" s="15">
        <v>0.95579223733371599</v>
      </c>
      <c r="AD5" s="15">
        <v>0.95579223733371599</v>
      </c>
      <c r="AE5" s="15">
        <v>0.95579223733371599</v>
      </c>
      <c r="AF5" s="15">
        <v>0.95579223733371599</v>
      </c>
      <c r="AG5" s="15">
        <v>0.95579223733371599</v>
      </c>
      <c r="AH5" s="15">
        <v>0.95579223733371599</v>
      </c>
      <c r="AI5" s="15">
        <v>0.95579223733371599</v>
      </c>
      <c r="AJ5" s="15">
        <v>0.95579223733371599</v>
      </c>
      <c r="AK5" s="15">
        <v>0.95579223733371599</v>
      </c>
      <c r="AL5" s="15">
        <v>0.95579223733371599</v>
      </c>
      <c r="AM5" s="15">
        <v>0.95579223733371599</v>
      </c>
      <c r="AN5" s="15">
        <v>0.95579223733371599</v>
      </c>
      <c r="AO5" s="15">
        <v>0.95579223733371599</v>
      </c>
      <c r="AP5" s="15">
        <v>0.95579223733371599</v>
      </c>
      <c r="AQ5" s="15">
        <v>0.95579223733371599</v>
      </c>
      <c r="AR5" s="15">
        <v>0.95579223733371599</v>
      </c>
      <c r="AS5" s="15">
        <v>0.95579223733371599</v>
      </c>
      <c r="AT5" s="15">
        <v>0.95579223733371599</v>
      </c>
      <c r="AU5" s="15">
        <v>0.95579223733371599</v>
      </c>
      <c r="AV5" s="15">
        <v>0.95579223733371599</v>
      </c>
      <c r="AW5" s="15">
        <v>0.95579223733371599</v>
      </c>
      <c r="AX5" s="15">
        <v>0.93107883310214301</v>
      </c>
      <c r="AY5" s="15">
        <v>0.95579223733371599</v>
      </c>
      <c r="AZ5" s="15">
        <v>0.93387968558172096</v>
      </c>
      <c r="BA5" s="15">
        <v>0.93098316831156902</v>
      </c>
      <c r="BB5" s="15">
        <v>0.93387968558172096</v>
      </c>
      <c r="BC5" s="15">
        <v>0.93387968558172096</v>
      </c>
      <c r="BD5" s="15">
        <v>0.95579223733371599</v>
      </c>
      <c r="BE5" s="15">
        <v>0.93331632625945304</v>
      </c>
      <c r="BF5" s="15">
        <v>0.95579223733371599</v>
      </c>
      <c r="BG5" s="15">
        <v>0.933321640970041</v>
      </c>
      <c r="BH5" s="15">
        <v>0.93387968558172096</v>
      </c>
      <c r="BI5" s="15">
        <v>0.95579223733371599</v>
      </c>
      <c r="BJ5" s="15">
        <v>0.933321640970041</v>
      </c>
      <c r="BK5" s="15">
        <v>0.86324186716412299</v>
      </c>
      <c r="BL5" s="15">
        <v>0.93098316831156902</v>
      </c>
      <c r="BM5" s="15">
        <v>0.93104694483861805</v>
      </c>
      <c r="BN5" s="15">
        <v>0.933321640970041</v>
      </c>
      <c r="BO5" s="15">
        <v>0.933321640970041</v>
      </c>
      <c r="BP5" s="15">
        <v>0.933321640970041</v>
      </c>
      <c r="BQ5" s="15">
        <v>0.86862035427860695</v>
      </c>
      <c r="BR5" s="15">
        <v>0.92841616309783803</v>
      </c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</row>
    <row r="6" spans="1:93" ht="14.25" customHeight="1" x14ac:dyDescent="0.3">
      <c r="A6" s="14" t="s">
        <v>65</v>
      </c>
      <c r="B6" s="14">
        <v>0.96808516292245295</v>
      </c>
      <c r="C6" s="14">
        <v>0.97041832087033697</v>
      </c>
      <c r="D6" s="14">
        <v>0.96777159499779397</v>
      </c>
      <c r="E6" s="14">
        <v>0.96970614965162005</v>
      </c>
      <c r="F6" s="14">
        <v>0.96952013478106003</v>
      </c>
      <c r="G6" s="14">
        <v>0.96971677907279497</v>
      </c>
      <c r="H6" s="14">
        <v>0.96844124853181102</v>
      </c>
      <c r="I6" s="14">
        <v>0.968781390009407</v>
      </c>
      <c r="J6" s="14">
        <v>0.96834558374123703</v>
      </c>
      <c r="K6" s="14">
        <v>0.96863789282354595</v>
      </c>
      <c r="L6" s="14">
        <v>0.969158734461114</v>
      </c>
      <c r="M6" s="14">
        <v>0.96882922240469305</v>
      </c>
      <c r="N6" s="14">
        <v>0.96889299893174297</v>
      </c>
      <c r="O6" s="14">
        <v>0.96806921879068997</v>
      </c>
      <c r="P6" s="14">
        <v>0.968834537115281</v>
      </c>
      <c r="Q6" s="14">
        <v>0.96734110344021196</v>
      </c>
      <c r="R6" s="14">
        <v>0.96849971034827298</v>
      </c>
      <c r="S6" s="14">
        <v>0.96858474571767195</v>
      </c>
      <c r="T6" s="14">
        <v>0.97004629112921603</v>
      </c>
      <c r="U6" s="14">
        <v>0.967984183421291</v>
      </c>
      <c r="V6" s="14">
        <v>0.96906306967054101</v>
      </c>
      <c r="W6" s="14">
        <v>0.96688935304028001</v>
      </c>
      <c r="X6" s="14">
        <v>0.967484600626072</v>
      </c>
      <c r="Y6" s="7">
        <v>0.97043426500209895</v>
      </c>
      <c r="Z6" s="15">
        <v>0.97043426500209895</v>
      </c>
      <c r="AA6" s="15">
        <v>0.97043426500209895</v>
      </c>
      <c r="AB6" s="15">
        <v>0.97043426500209895</v>
      </c>
      <c r="AC6" s="15">
        <v>0.97043426500209895</v>
      </c>
      <c r="AD6" s="15">
        <v>0.97043426500209895</v>
      </c>
      <c r="AE6" s="15">
        <v>0.97043426500209895</v>
      </c>
      <c r="AF6" s="15">
        <v>0.97043426500209895</v>
      </c>
      <c r="AG6" s="15">
        <v>0.97043426500209895</v>
      </c>
      <c r="AH6" s="15">
        <v>0.97043426500209895</v>
      </c>
      <c r="AI6" s="15">
        <v>0.97043426500209895</v>
      </c>
      <c r="AJ6" s="15">
        <v>0.97043426500209895</v>
      </c>
      <c r="AK6" s="15">
        <v>0.97043426500209895</v>
      </c>
      <c r="AL6" s="15">
        <v>0.97043426500209895</v>
      </c>
      <c r="AM6" s="15">
        <v>0.97043426500209895</v>
      </c>
      <c r="AN6" s="15">
        <v>0.97043426500209895</v>
      </c>
      <c r="AO6" s="15">
        <v>0.97043426500209895</v>
      </c>
      <c r="AP6" s="15">
        <v>0.97043426500209895</v>
      </c>
      <c r="AQ6" s="15">
        <v>0.97043426500209895</v>
      </c>
      <c r="AR6" s="15">
        <v>0.97043426500209895</v>
      </c>
      <c r="AS6" s="15">
        <v>0.97043426500209895</v>
      </c>
      <c r="AT6" s="15">
        <v>0.97043426500209895</v>
      </c>
      <c r="AU6" s="15">
        <v>0.97043426500209895</v>
      </c>
      <c r="AV6" s="15">
        <v>0.97043426500209895</v>
      </c>
      <c r="AW6" s="15">
        <v>0.97043426500209895</v>
      </c>
      <c r="AX6" s="15">
        <v>0.94602379927401004</v>
      </c>
      <c r="AY6" s="15">
        <v>0.97043426500209895</v>
      </c>
      <c r="AZ6" s="15">
        <v>0.97043426500209895</v>
      </c>
      <c r="BA6" s="15">
        <v>0.94637457017278104</v>
      </c>
      <c r="BB6" s="15">
        <v>0.96475815409471799</v>
      </c>
      <c r="BC6" s="15">
        <v>0.94738436518439295</v>
      </c>
      <c r="BD6" s="15">
        <v>0.97040769144916195</v>
      </c>
      <c r="BE6" s="15">
        <v>0.94838353077483095</v>
      </c>
      <c r="BF6" s="15">
        <v>0.97043426500209895</v>
      </c>
      <c r="BG6" s="15">
        <v>0.96953076420223505</v>
      </c>
      <c r="BH6" s="15">
        <v>0.94838353077483095</v>
      </c>
      <c r="BI6" s="15">
        <v>0.97043426500209895</v>
      </c>
      <c r="BJ6" s="15">
        <v>0.94936143752291902</v>
      </c>
      <c r="BK6" s="15">
        <v>0.66192594482267397</v>
      </c>
      <c r="BL6" s="15">
        <v>0.94611946406458403</v>
      </c>
      <c r="BM6" s="15">
        <v>0.94606631695871002</v>
      </c>
      <c r="BN6" s="15">
        <v>0.94934549339115704</v>
      </c>
      <c r="BO6" s="15">
        <v>0.94838353077483095</v>
      </c>
      <c r="BP6" s="15">
        <v>0.94838353077483095</v>
      </c>
      <c r="BQ6" s="15">
        <v>0.87764473285607203</v>
      </c>
      <c r="BR6" s="15">
        <v>0.80447711219885498</v>
      </c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</row>
    <row r="7" spans="1:93" ht="14.25" customHeight="1" x14ac:dyDescent="0.3">
      <c r="A7" s="14" t="s">
        <v>66</v>
      </c>
      <c r="B7" s="14">
        <v>0.98087235659582095</v>
      </c>
      <c r="C7" s="14">
        <v>0.98207879589916902</v>
      </c>
      <c r="D7" s="14">
        <v>0.98047906801235096</v>
      </c>
      <c r="E7" s="14">
        <v>0.97982004389950905</v>
      </c>
      <c r="F7" s="14">
        <v>0.980122982402993</v>
      </c>
      <c r="G7" s="14">
        <v>0.97843290443618802</v>
      </c>
      <c r="H7" s="14">
        <v>0.97795989519390703</v>
      </c>
      <c r="I7" s="14">
        <v>0.97686506481289503</v>
      </c>
      <c r="J7" s="14">
        <v>0.98105837146638097</v>
      </c>
      <c r="K7" s="14">
        <v>0.98023459132532897</v>
      </c>
      <c r="L7" s="14">
        <v>0.98029305314179105</v>
      </c>
      <c r="M7" s="14">
        <v>0.98118060980989197</v>
      </c>
      <c r="N7" s="14">
        <v>0.98090955956993298</v>
      </c>
      <c r="O7" s="14">
        <v>0.98068634172526103</v>
      </c>
      <c r="P7" s="14">
        <v>0.97904941086433095</v>
      </c>
      <c r="Q7" s="14">
        <v>0.98088830072758304</v>
      </c>
      <c r="R7" s="14">
        <v>0.98104774204520695</v>
      </c>
      <c r="S7" s="14">
        <v>0.98077669180524696</v>
      </c>
      <c r="T7" s="14">
        <v>0.98105837146638097</v>
      </c>
      <c r="U7" s="14">
        <v>0.98200438995094497</v>
      </c>
      <c r="V7" s="14">
        <v>0.97982535861009601</v>
      </c>
      <c r="W7" s="14">
        <v>0.98200438995094497</v>
      </c>
      <c r="X7" s="14">
        <v>0.98137725410162702</v>
      </c>
      <c r="Y7" s="7">
        <v>0.98212131358386801</v>
      </c>
      <c r="Z7" s="15">
        <v>0.98212131358386801</v>
      </c>
      <c r="AA7" s="15">
        <v>0.98212131358386801</v>
      </c>
      <c r="AB7" s="15">
        <v>0.98212131358386801</v>
      </c>
      <c r="AC7" s="15">
        <v>0.98212131358386801</v>
      </c>
      <c r="AD7" s="15">
        <v>0.98212131358386801</v>
      </c>
      <c r="AE7" s="15">
        <v>0.98212131358386801</v>
      </c>
      <c r="AF7" s="15">
        <v>0.98212131358386801</v>
      </c>
      <c r="AG7" s="15">
        <v>0.98212131358386801</v>
      </c>
      <c r="AH7" s="15">
        <v>0.98212131358386801</v>
      </c>
      <c r="AI7" s="15">
        <v>0.98212131358386801</v>
      </c>
      <c r="AJ7" s="15">
        <v>0.98212131358386801</v>
      </c>
      <c r="AK7" s="15">
        <v>0.98212131358386801</v>
      </c>
      <c r="AL7" s="15">
        <v>0.98212131358386801</v>
      </c>
      <c r="AM7" s="15">
        <v>0.98212131358386801</v>
      </c>
      <c r="AN7" s="15">
        <v>0.98212131358386801</v>
      </c>
      <c r="AO7" s="15">
        <v>0.98212131358386801</v>
      </c>
      <c r="AP7" s="15">
        <v>0.98212131358386801</v>
      </c>
      <c r="AQ7" s="15">
        <v>0.98212131358386801</v>
      </c>
      <c r="AR7" s="15">
        <v>0.98212131358386801</v>
      </c>
      <c r="AS7" s="15">
        <v>0.98212131358386801</v>
      </c>
      <c r="AT7" s="15">
        <v>0.98212131358386801</v>
      </c>
      <c r="AU7" s="15">
        <v>0.98212131358386801</v>
      </c>
      <c r="AV7" s="15">
        <v>0.98212131358386801</v>
      </c>
      <c r="AW7" s="15">
        <v>0.98212131358386801</v>
      </c>
      <c r="AX7" s="15">
        <v>0.95900763723911397</v>
      </c>
      <c r="AY7" s="15">
        <v>0.98212131358386801</v>
      </c>
      <c r="AZ7" s="15">
        <v>0.96891425777409201</v>
      </c>
      <c r="BA7" s="15">
        <v>0.95767895959225502</v>
      </c>
      <c r="BB7" s="15">
        <v>0.98212131358386801</v>
      </c>
      <c r="BC7" s="15">
        <v>0.98212131358386801</v>
      </c>
      <c r="BD7" s="15">
        <v>0.98212131358386801</v>
      </c>
      <c r="BE7" s="15">
        <v>0.96158527187401999</v>
      </c>
      <c r="BF7" s="15">
        <v>0.98212131358386801</v>
      </c>
      <c r="BG7" s="15">
        <v>0.98212131358386801</v>
      </c>
      <c r="BH7" s="15">
        <v>0.95974638201076701</v>
      </c>
      <c r="BI7" s="15">
        <v>0.98212131358386801</v>
      </c>
      <c r="BJ7" s="15">
        <v>0.96040009141302196</v>
      </c>
      <c r="BK7" s="15">
        <v>0.88169454232369704</v>
      </c>
      <c r="BL7" s="15">
        <v>0.95754077711698204</v>
      </c>
      <c r="BM7" s="15">
        <v>0.95757798009109396</v>
      </c>
      <c r="BN7" s="15">
        <v>0.98212131358386801</v>
      </c>
      <c r="BO7" s="15">
        <v>0.95974638201076701</v>
      </c>
      <c r="BP7" s="15">
        <v>0.96040009141302196</v>
      </c>
      <c r="BQ7" s="15">
        <v>0.95287977593180095</v>
      </c>
      <c r="BR7" s="15">
        <v>0.88870996029911098</v>
      </c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</row>
    <row r="8" spans="1:93" ht="14.25" customHeight="1" x14ac:dyDescent="0.3">
      <c r="A8" s="14" t="s">
        <v>67</v>
      </c>
      <c r="B8" s="14">
        <v>0.97869863996555995</v>
      </c>
      <c r="C8" s="14">
        <v>0.98317894099076797</v>
      </c>
      <c r="D8" s="14">
        <v>0.97982004389950905</v>
      </c>
      <c r="E8" s="14">
        <v>0.97849668096323805</v>
      </c>
      <c r="F8" s="14">
        <v>0.98144103062867705</v>
      </c>
      <c r="G8" s="14">
        <v>0.98162173078864901</v>
      </c>
      <c r="H8" s="14">
        <v>0.98185026334390901</v>
      </c>
      <c r="I8" s="14">
        <v>0.98182368979097201</v>
      </c>
      <c r="J8" s="14">
        <v>0.98106368617696904</v>
      </c>
      <c r="K8" s="14">
        <v>0.98243488150852698</v>
      </c>
      <c r="L8" s="14">
        <v>0.98122312749459195</v>
      </c>
      <c r="M8" s="14">
        <v>0.96199450458925195</v>
      </c>
      <c r="N8" s="14">
        <v>0.98098396551815703</v>
      </c>
      <c r="O8" s="14">
        <v>0.981770542685098</v>
      </c>
      <c r="P8" s="14">
        <v>0.97562142253543505</v>
      </c>
      <c r="Q8" s="14">
        <v>0.98165361905217396</v>
      </c>
      <c r="R8" s="14">
        <v>0.98199376052977005</v>
      </c>
      <c r="S8" s="14">
        <v>0.98103711262403204</v>
      </c>
      <c r="T8" s="14">
        <v>0.97883682244083403</v>
      </c>
      <c r="U8" s="14">
        <v>0.98142508649691396</v>
      </c>
      <c r="V8" s="14">
        <v>0.98201501937211999</v>
      </c>
      <c r="W8" s="14">
        <v>0.98064382404056105</v>
      </c>
      <c r="X8" s="14">
        <v>0.98203627821446904</v>
      </c>
      <c r="Y8" s="7">
        <v>0.98317894099076797</v>
      </c>
      <c r="Z8" s="15">
        <v>0.98317894099076797</v>
      </c>
      <c r="AA8" s="15">
        <v>0.98317894099076797</v>
      </c>
      <c r="AB8" s="15">
        <v>0.98317894099076797</v>
      </c>
      <c r="AC8" s="15">
        <v>0.98317894099076797</v>
      </c>
      <c r="AD8" s="15">
        <v>0.98317894099076797</v>
      </c>
      <c r="AE8" s="15">
        <v>0.98317894099076797</v>
      </c>
      <c r="AF8" s="15">
        <v>0.98317894099076797</v>
      </c>
      <c r="AG8" s="15">
        <v>0.98317894099076797</v>
      </c>
      <c r="AH8" s="15">
        <v>0.98317894099076797</v>
      </c>
      <c r="AI8" s="15">
        <v>0.98317894099076797</v>
      </c>
      <c r="AJ8" s="15">
        <v>0.98317894099076797</v>
      </c>
      <c r="AK8" s="15">
        <v>0.98317894099076797</v>
      </c>
      <c r="AL8" s="15">
        <v>0.98317894099076797</v>
      </c>
      <c r="AM8" s="15">
        <v>0.98317894099076797</v>
      </c>
      <c r="AN8" s="15">
        <v>0.98317894099076797</v>
      </c>
      <c r="AO8" s="15">
        <v>0.98317894099076797</v>
      </c>
      <c r="AP8" s="15">
        <v>0.98317894099076797</v>
      </c>
      <c r="AQ8" s="15">
        <v>0.98317894099076797</v>
      </c>
      <c r="AR8" s="15">
        <v>0.98317894099076797</v>
      </c>
      <c r="AS8" s="15">
        <v>0.98317894099076797</v>
      </c>
      <c r="AT8" s="15">
        <v>0.98317894099076797</v>
      </c>
      <c r="AU8" s="15">
        <v>0.98317894099076797</v>
      </c>
      <c r="AV8" s="15">
        <v>0.96080932412825404</v>
      </c>
      <c r="AW8" s="15">
        <v>0.98317894099076797</v>
      </c>
      <c r="AX8" s="15">
        <v>0.95975169672135496</v>
      </c>
      <c r="AY8" s="15">
        <v>0.98317894099076797</v>
      </c>
      <c r="AZ8" s="15">
        <v>0.98317894099076797</v>
      </c>
      <c r="BA8" s="15">
        <v>0.95944875821787101</v>
      </c>
      <c r="BB8" s="15">
        <v>0.98317894099076797</v>
      </c>
      <c r="BC8" s="15">
        <v>0.98317894099076797</v>
      </c>
      <c r="BD8" s="15">
        <v>0.96091030362941499</v>
      </c>
      <c r="BE8" s="15">
        <v>0.96047449736124602</v>
      </c>
      <c r="BF8" s="15">
        <v>0.98317894099076797</v>
      </c>
      <c r="BG8" s="15">
        <v>0.98317894099076797</v>
      </c>
      <c r="BH8" s="15">
        <v>0.96047981207183297</v>
      </c>
      <c r="BI8" s="15">
        <v>0.98317894099076797</v>
      </c>
      <c r="BJ8" s="15">
        <v>0.96047981207183297</v>
      </c>
      <c r="BK8" s="15">
        <v>0.89131948319754195</v>
      </c>
      <c r="BL8" s="15">
        <v>0.95822637478276096</v>
      </c>
      <c r="BM8" s="15">
        <v>0.95827420717804801</v>
      </c>
      <c r="BN8" s="15">
        <v>0.98307796148960702</v>
      </c>
      <c r="BO8" s="15">
        <v>0.98317362628018001</v>
      </c>
      <c r="BP8" s="15">
        <v>0.96047981207183297</v>
      </c>
      <c r="BQ8" s="15">
        <v>0.95782777148870302</v>
      </c>
      <c r="BR8" s="15">
        <v>0.95606328757367498</v>
      </c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</row>
    <row r="9" spans="1:93" ht="14.25" customHeight="1" x14ac:dyDescent="0.3">
      <c r="A9" s="14" t="s">
        <v>68</v>
      </c>
      <c r="B9" s="14">
        <v>0.979070669706681</v>
      </c>
      <c r="C9" s="14">
        <v>0.98390174163065902</v>
      </c>
      <c r="D9" s="14">
        <v>0.98077137709466</v>
      </c>
      <c r="E9" s="14">
        <v>0.98292383488257096</v>
      </c>
      <c r="F9" s="14">
        <v>0.98320019983311802</v>
      </c>
      <c r="G9" s="14">
        <v>0.98332243817662901</v>
      </c>
      <c r="H9" s="14">
        <v>0.98172802500039802</v>
      </c>
      <c r="I9" s="14">
        <v>0.98184494863332195</v>
      </c>
      <c r="J9" s="14">
        <v>0.98352439717895102</v>
      </c>
      <c r="K9" s="14">
        <v>0.98157921310395002</v>
      </c>
      <c r="L9" s="14">
        <v>0.98287600248728402</v>
      </c>
      <c r="M9" s="14">
        <v>0.98258900811556305</v>
      </c>
      <c r="N9" s="14">
        <v>0.98272187588024895</v>
      </c>
      <c r="O9" s="14">
        <v>0.98282817009199697</v>
      </c>
      <c r="P9" s="14">
        <v>0.98264746993202401</v>
      </c>
      <c r="Q9" s="14">
        <v>0.98094144783345805</v>
      </c>
      <c r="R9" s="14">
        <v>0.97962871431836096</v>
      </c>
      <c r="S9" s="14">
        <v>0.98106368617696904</v>
      </c>
      <c r="T9" s="14">
        <v>0.98321082925429204</v>
      </c>
      <c r="U9" s="14">
        <v>0.98236047556030304</v>
      </c>
      <c r="V9" s="14">
        <v>0.97967123200306105</v>
      </c>
      <c r="W9" s="14">
        <v>0.98165361905217396</v>
      </c>
      <c r="X9" s="14">
        <v>0.98220103424268002</v>
      </c>
      <c r="Y9" s="7">
        <v>0.98392300047300896</v>
      </c>
      <c r="Z9" s="15">
        <v>0.98392300047300896</v>
      </c>
      <c r="AA9" s="15">
        <v>0.98392300047300896</v>
      </c>
      <c r="AB9" s="15">
        <v>0.98392300047300896</v>
      </c>
      <c r="AC9" s="15">
        <v>0.98392300047300896</v>
      </c>
      <c r="AD9" s="15">
        <v>0.98392300047300896</v>
      </c>
      <c r="AE9" s="15">
        <v>0.98392300047300896</v>
      </c>
      <c r="AF9" s="15">
        <v>0.98392300047300896</v>
      </c>
      <c r="AG9" s="15">
        <v>0.98392300047300896</v>
      </c>
      <c r="AH9" s="15">
        <v>0.98392300047300896</v>
      </c>
      <c r="AI9" s="15">
        <v>0.98392300047300896</v>
      </c>
      <c r="AJ9" s="15">
        <v>0.98392300047300896</v>
      </c>
      <c r="AK9" s="15">
        <v>0.98392300047300896</v>
      </c>
      <c r="AL9" s="15">
        <v>0.98392300047300896</v>
      </c>
      <c r="AM9" s="15">
        <v>0.98392300047300896</v>
      </c>
      <c r="AN9" s="15">
        <v>0.98392300047300896</v>
      </c>
      <c r="AO9" s="15">
        <v>0.98392300047300896</v>
      </c>
      <c r="AP9" s="15">
        <v>0.98392300047300896</v>
      </c>
      <c r="AQ9" s="15">
        <v>0.98392300047300896</v>
      </c>
      <c r="AR9" s="15">
        <v>0.98392300047300896</v>
      </c>
      <c r="AS9" s="15">
        <v>0.98392300047300896</v>
      </c>
      <c r="AT9" s="15">
        <v>0.98392300047300896</v>
      </c>
      <c r="AU9" s="15">
        <v>0.98392300047300896</v>
      </c>
      <c r="AV9" s="15">
        <v>0.98392300047300896</v>
      </c>
      <c r="AW9" s="15">
        <v>0.98392300047300896</v>
      </c>
      <c r="AX9" s="15">
        <v>0.96032037075420995</v>
      </c>
      <c r="AY9" s="15">
        <v>0.98392300047300896</v>
      </c>
      <c r="AZ9" s="15">
        <v>0.98392300047300896</v>
      </c>
      <c r="BA9" s="15">
        <v>0.95927868747907297</v>
      </c>
      <c r="BB9" s="15">
        <v>0.97507932205551695</v>
      </c>
      <c r="BC9" s="15">
        <v>0.98392300047300896</v>
      </c>
      <c r="BD9" s="15">
        <v>0.98392300047300896</v>
      </c>
      <c r="BE9" s="15">
        <v>0.96147366295168402</v>
      </c>
      <c r="BF9" s="15">
        <v>0.98392300047300896</v>
      </c>
      <c r="BG9" s="15">
        <v>0.98392300047300896</v>
      </c>
      <c r="BH9" s="15">
        <v>0.97640268499178795</v>
      </c>
      <c r="BI9" s="15">
        <v>0.98392300047300896</v>
      </c>
      <c r="BJ9" s="15">
        <v>0.96147366295168402</v>
      </c>
      <c r="BK9" s="15">
        <v>0.88429875051154005</v>
      </c>
      <c r="BL9" s="15">
        <v>0.96029911191186001</v>
      </c>
      <c r="BM9" s="15">
        <v>0.96058079157299403</v>
      </c>
      <c r="BN9" s="15">
        <v>0.96205296640571403</v>
      </c>
      <c r="BO9" s="15">
        <v>0.96147366295168402</v>
      </c>
      <c r="BP9" s="15">
        <v>0.96215394590687497</v>
      </c>
      <c r="BQ9" s="15">
        <v>0.95915113442497402</v>
      </c>
      <c r="BR9" s="15">
        <v>0.95909267260851305</v>
      </c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</row>
    <row r="10" spans="1:93" ht="14.25" customHeight="1" x14ac:dyDescent="0.3">
      <c r="A10" s="14" t="s">
        <v>69</v>
      </c>
      <c r="B10" s="14">
        <v>0.98048969743352599</v>
      </c>
      <c r="C10" s="14">
        <v>0.98723406516898105</v>
      </c>
      <c r="D10" s="14">
        <v>0.97532911345312601</v>
      </c>
      <c r="E10" s="14">
        <v>0.98495405432697103</v>
      </c>
      <c r="F10" s="14">
        <v>0.98352439717895102</v>
      </c>
      <c r="G10" s="14">
        <v>0.98483181598346003</v>
      </c>
      <c r="H10" s="14">
        <v>0.983242717517817</v>
      </c>
      <c r="I10" s="14">
        <v>0.98457139516467596</v>
      </c>
      <c r="J10" s="14">
        <v>0.98520916043516804</v>
      </c>
      <c r="K10" s="14">
        <v>0.98508692209165705</v>
      </c>
      <c r="L10" s="14">
        <v>0.98543237827983998</v>
      </c>
      <c r="M10" s="14">
        <v>0.98616580834090595</v>
      </c>
      <c r="N10" s="14">
        <v>0.98530482522574203</v>
      </c>
      <c r="O10" s="14">
        <v>0.98564496670333801</v>
      </c>
      <c r="P10" s="14">
        <v>0.98285474364493397</v>
      </c>
      <c r="Q10" s="14">
        <v>0.98473615119288604</v>
      </c>
      <c r="R10" s="14">
        <v>0.98298229669903303</v>
      </c>
      <c r="S10" s="14">
        <v>0.97837444261972695</v>
      </c>
      <c r="T10" s="14">
        <v>0.98342873238837702</v>
      </c>
      <c r="U10" s="14">
        <v>0.98183431921214703</v>
      </c>
      <c r="V10" s="14">
        <v>0.98548552538571499</v>
      </c>
      <c r="W10" s="14">
        <v>0.986064828839745</v>
      </c>
      <c r="X10" s="14">
        <v>0.98382733568243497</v>
      </c>
      <c r="Y10" s="7">
        <v>0.98723406516898105</v>
      </c>
      <c r="Z10" s="15">
        <v>0.98723406516898105</v>
      </c>
      <c r="AA10" s="15">
        <v>0.98723406516898105</v>
      </c>
      <c r="AB10" s="15">
        <v>0.98723406516898105</v>
      </c>
      <c r="AC10" s="15">
        <v>0.98723406516898105</v>
      </c>
      <c r="AD10" s="15">
        <v>0.98723406516898105</v>
      </c>
      <c r="AE10" s="15">
        <v>0.98723406516898105</v>
      </c>
      <c r="AF10" s="15">
        <v>0.98723406516898105</v>
      </c>
      <c r="AG10" s="15">
        <v>0.98723406516898105</v>
      </c>
      <c r="AH10" s="15">
        <v>0.98723406516898105</v>
      </c>
      <c r="AI10" s="15">
        <v>0.98723406516898105</v>
      </c>
      <c r="AJ10" s="15">
        <v>0.98723406516898105</v>
      </c>
      <c r="AK10" s="15">
        <v>0.98723406516898105</v>
      </c>
      <c r="AL10" s="15">
        <v>0.98723406516898105</v>
      </c>
      <c r="AM10" s="15">
        <v>0.98723406516898105</v>
      </c>
      <c r="AN10" s="15">
        <v>0.98723406516898105</v>
      </c>
      <c r="AO10" s="15">
        <v>0.98723406516898105</v>
      </c>
      <c r="AP10" s="15">
        <v>0.98723406516898105</v>
      </c>
      <c r="AQ10" s="15">
        <v>0.98723406516898105</v>
      </c>
      <c r="AR10" s="15">
        <v>0.98723406516898105</v>
      </c>
      <c r="AS10" s="15">
        <v>0.98723406516898105</v>
      </c>
      <c r="AT10" s="15">
        <v>0.98723406516898105</v>
      </c>
      <c r="AU10" s="15">
        <v>0.98723406516898105</v>
      </c>
      <c r="AV10" s="15">
        <v>0.98723406516898105</v>
      </c>
      <c r="AW10" s="15">
        <v>0.98723406516898105</v>
      </c>
      <c r="AX10" s="15">
        <v>0.96464123046179495</v>
      </c>
      <c r="AY10" s="15">
        <v>0.98723406516898105</v>
      </c>
      <c r="AZ10" s="15">
        <v>0.98723406516898105</v>
      </c>
      <c r="BA10" s="15">
        <v>0.96260569630680703</v>
      </c>
      <c r="BB10" s="15">
        <v>0.98723406516898105</v>
      </c>
      <c r="BC10" s="15">
        <v>0.98723406516898105</v>
      </c>
      <c r="BD10" s="15">
        <v>0.98723406516898105</v>
      </c>
      <c r="BE10" s="15">
        <v>0.96464123046179495</v>
      </c>
      <c r="BF10" s="15">
        <v>0.98723406516898105</v>
      </c>
      <c r="BG10" s="15">
        <v>0.98723406516898105</v>
      </c>
      <c r="BH10" s="15">
        <v>0.96464123046179495</v>
      </c>
      <c r="BI10" s="15">
        <v>0.98723406516898105</v>
      </c>
      <c r="BJ10" s="15">
        <v>0.96464123046179495</v>
      </c>
      <c r="BK10" s="15">
        <v>0.89613992570034595</v>
      </c>
      <c r="BL10" s="15">
        <v>0.96340821760550999</v>
      </c>
      <c r="BM10" s="15">
        <v>0.96290332009970303</v>
      </c>
      <c r="BN10" s="15">
        <v>0.98722875045839298</v>
      </c>
      <c r="BO10" s="15">
        <v>0.98723406516898105</v>
      </c>
      <c r="BP10" s="15">
        <v>0.97967123200306105</v>
      </c>
      <c r="BQ10" s="15">
        <v>0.96241968143624701</v>
      </c>
      <c r="BR10" s="15">
        <v>0.96203170756336398</v>
      </c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</row>
    <row r="11" spans="1:93" ht="14.25" customHeight="1" x14ac:dyDescent="0.3">
      <c r="A11" s="14" t="s">
        <v>70</v>
      </c>
      <c r="B11" s="14">
        <v>0.97754534776808699</v>
      </c>
      <c r="C11" s="14">
        <v>0.98527825167280503</v>
      </c>
      <c r="D11" s="14">
        <v>0.98152075128748795</v>
      </c>
      <c r="E11" s="14">
        <v>0.98380076212949796</v>
      </c>
      <c r="F11" s="14">
        <v>0.98388048278830897</v>
      </c>
      <c r="G11" s="14">
        <v>0.98416747716003095</v>
      </c>
      <c r="H11" s="14">
        <v>0.98440663913646498</v>
      </c>
      <c r="I11" s="14">
        <v>0.98305138793666902</v>
      </c>
      <c r="J11" s="14">
        <v>0.98394957402594596</v>
      </c>
      <c r="K11" s="14">
        <v>0.98253586100968804</v>
      </c>
      <c r="L11" s="14">
        <v>0.98382202097184801</v>
      </c>
      <c r="M11" s="14">
        <v>0.98082452420053401</v>
      </c>
      <c r="N11" s="14">
        <v>0.98278565240729798</v>
      </c>
      <c r="O11" s="14">
        <v>0.98400803584240804</v>
      </c>
      <c r="P11" s="14">
        <v>0.98355097073188802</v>
      </c>
      <c r="Q11" s="14">
        <v>0.98254117572027599</v>
      </c>
      <c r="R11" s="14">
        <v>0.98356160015306304</v>
      </c>
      <c r="S11" s="14">
        <v>0.98325334693899202</v>
      </c>
      <c r="T11" s="14">
        <v>0.98005389116535602</v>
      </c>
      <c r="U11" s="14">
        <v>0.98373167089186098</v>
      </c>
      <c r="V11" s="14">
        <v>0.98385390923537197</v>
      </c>
      <c r="W11" s="14">
        <v>0.98417279187061801</v>
      </c>
      <c r="X11" s="14">
        <v>0.98282285538141001</v>
      </c>
      <c r="Y11" s="7">
        <v>0.98528888109398005</v>
      </c>
      <c r="Z11" s="15">
        <v>0.98528888109398005</v>
      </c>
      <c r="AA11" s="15">
        <v>0.98528888109398005</v>
      </c>
      <c r="AB11" s="15">
        <v>0.98528888109398005</v>
      </c>
      <c r="AC11" s="15">
        <v>0.98528888109398005</v>
      </c>
      <c r="AD11" s="15">
        <v>0.98528888109398005</v>
      </c>
      <c r="AE11" s="15">
        <v>0.98528888109398005</v>
      </c>
      <c r="AF11" s="15">
        <v>0.98528888109398005</v>
      </c>
      <c r="AG11" s="15">
        <v>0.98528888109398005</v>
      </c>
      <c r="AH11" s="15">
        <v>0.98528888109398005</v>
      </c>
      <c r="AI11" s="15">
        <v>0.98528888109398005</v>
      </c>
      <c r="AJ11" s="15">
        <v>0.98528888109398005</v>
      </c>
      <c r="AK11" s="15">
        <v>0.98528888109398005</v>
      </c>
      <c r="AL11" s="15">
        <v>0.98528888109398005</v>
      </c>
      <c r="AM11" s="15">
        <v>0.98528888109398005</v>
      </c>
      <c r="AN11" s="15">
        <v>0.98528888109398005</v>
      </c>
      <c r="AO11" s="15">
        <v>0.98528888109398005</v>
      </c>
      <c r="AP11" s="15">
        <v>0.98528888109398005</v>
      </c>
      <c r="AQ11" s="15">
        <v>0.98528888109398005</v>
      </c>
      <c r="AR11" s="15">
        <v>0.98528888109398005</v>
      </c>
      <c r="AS11" s="15">
        <v>0.98528888109398005</v>
      </c>
      <c r="AT11" s="15">
        <v>0.98528888109398005</v>
      </c>
      <c r="AU11" s="15">
        <v>0.98528888109398005</v>
      </c>
      <c r="AV11" s="15">
        <v>0.98528888109398005</v>
      </c>
      <c r="AW11" s="15">
        <v>0.98528888109398005</v>
      </c>
      <c r="AX11" s="15">
        <v>0.962839543572654</v>
      </c>
      <c r="AY11" s="15">
        <v>0.98528888109398005</v>
      </c>
      <c r="AZ11" s="15">
        <v>0.98528888109398005</v>
      </c>
      <c r="BA11" s="15">
        <v>0.96287674654676603</v>
      </c>
      <c r="BB11" s="15">
        <v>0.98528888109398005</v>
      </c>
      <c r="BC11" s="15">
        <v>0.98528888109398005</v>
      </c>
      <c r="BD11" s="15">
        <v>0.98528888109398005</v>
      </c>
      <c r="BE11" s="15">
        <v>0.96302024373262696</v>
      </c>
      <c r="BF11" s="15">
        <v>0.98528888109398005</v>
      </c>
      <c r="BG11" s="15">
        <v>0.98528888109398005</v>
      </c>
      <c r="BH11" s="15">
        <v>0.96302024373262696</v>
      </c>
      <c r="BI11" s="15">
        <v>0.98528888109398005</v>
      </c>
      <c r="BJ11" s="15">
        <v>0.96302024373262696</v>
      </c>
      <c r="BK11" s="15">
        <v>0.90529717204249605</v>
      </c>
      <c r="BL11" s="15">
        <v>0.96210611351158803</v>
      </c>
      <c r="BM11" s="15">
        <v>0.96127170394936101</v>
      </c>
      <c r="BN11" s="15">
        <v>0.96378024734663004</v>
      </c>
      <c r="BO11" s="15">
        <v>0.98527825167280503</v>
      </c>
      <c r="BP11" s="15">
        <v>0.96378024734663004</v>
      </c>
      <c r="BQ11" s="15">
        <v>0.96044260909772095</v>
      </c>
      <c r="BR11" s="15">
        <v>0.94516281615884601</v>
      </c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</row>
    <row r="12" spans="1:93" ht="14.25" customHeight="1" x14ac:dyDescent="0.3">
      <c r="A12" s="14" t="s">
        <v>71</v>
      </c>
      <c r="B12" s="14">
        <v>0.982743134722598</v>
      </c>
      <c r="C12" s="14">
        <v>0.98952470543216497</v>
      </c>
      <c r="D12" s="14">
        <v>0.98205753705681897</v>
      </c>
      <c r="E12" s="14">
        <v>0.98764329788421301</v>
      </c>
      <c r="F12" s="14">
        <v>0.98506034853872004</v>
      </c>
      <c r="G12" s="14">
        <v>0.98760609491010098</v>
      </c>
      <c r="H12" s="14">
        <v>0.98593196107505898</v>
      </c>
      <c r="I12" s="14">
        <v>0.98594259049623401</v>
      </c>
      <c r="J12" s="14">
        <v>0.98723406516898105</v>
      </c>
      <c r="K12" s="14">
        <v>0.98780273920183603</v>
      </c>
      <c r="L12" s="14">
        <v>0.98611266123503205</v>
      </c>
      <c r="M12" s="14">
        <v>0.98697364435019597</v>
      </c>
      <c r="N12" s="14">
        <v>0.987037420877246</v>
      </c>
      <c r="O12" s="14">
        <v>0.986537838082027</v>
      </c>
      <c r="P12" s="14">
        <v>0.98687266484903502</v>
      </c>
      <c r="Q12" s="14">
        <v>0.98698958848195895</v>
      </c>
      <c r="R12" s="14">
        <v>0.98617643776208097</v>
      </c>
      <c r="S12" s="14">
        <v>0.98822791604883098</v>
      </c>
      <c r="T12" s="14">
        <v>0.98617643776208097</v>
      </c>
      <c r="U12" s="14">
        <v>0.98588412867977204</v>
      </c>
      <c r="V12" s="14">
        <v>0.98368383849657404</v>
      </c>
      <c r="W12" s="14">
        <v>0.98597979347034603</v>
      </c>
      <c r="X12" s="14">
        <v>0.98611266123503205</v>
      </c>
      <c r="Y12" s="7">
        <v>0.98953533485334</v>
      </c>
      <c r="Z12" s="15">
        <v>0.98953533485334</v>
      </c>
      <c r="AA12" s="15">
        <v>0.98953533485334</v>
      </c>
      <c r="AB12" s="15">
        <v>0.98953533485334</v>
      </c>
      <c r="AC12" s="15">
        <v>0.98953533485334</v>
      </c>
      <c r="AD12" s="15">
        <v>0.98953533485334</v>
      </c>
      <c r="AE12" s="15">
        <v>0.98953533485334</v>
      </c>
      <c r="AF12" s="15">
        <v>0.98953533485334</v>
      </c>
      <c r="AG12" s="15">
        <v>0.98953533485334</v>
      </c>
      <c r="AH12" s="15">
        <v>0.98953533485334</v>
      </c>
      <c r="AI12" s="15">
        <v>0.98953533485334</v>
      </c>
      <c r="AJ12" s="15">
        <v>0.98953533485334</v>
      </c>
      <c r="AK12" s="15">
        <v>0.98953533485334</v>
      </c>
      <c r="AL12" s="15">
        <v>0.98953533485334</v>
      </c>
      <c r="AM12" s="15">
        <v>0.98953533485334</v>
      </c>
      <c r="AN12" s="15">
        <v>0.98953533485334</v>
      </c>
      <c r="AO12" s="15">
        <v>0.98953533485334</v>
      </c>
      <c r="AP12" s="15">
        <v>0.98953533485334</v>
      </c>
      <c r="AQ12" s="15">
        <v>0.98953533485334</v>
      </c>
      <c r="AR12" s="15">
        <v>0.98953533485334</v>
      </c>
      <c r="AS12" s="15">
        <v>0.98953533485334</v>
      </c>
      <c r="AT12" s="15">
        <v>0.98953533485334</v>
      </c>
      <c r="AU12" s="15">
        <v>0.98953533485334</v>
      </c>
      <c r="AV12" s="15">
        <v>0.98953533485334</v>
      </c>
      <c r="AW12" s="15">
        <v>0.98953533485334</v>
      </c>
      <c r="AX12" s="15">
        <v>0.96759089483782101</v>
      </c>
      <c r="AY12" s="15">
        <v>0.98953533485334</v>
      </c>
      <c r="AZ12" s="15">
        <v>0.98953533485334</v>
      </c>
      <c r="BA12" s="15">
        <v>0.96558193423577099</v>
      </c>
      <c r="BB12" s="15">
        <v>0.98953533485334</v>
      </c>
      <c r="BC12" s="15">
        <v>0.96737299170373603</v>
      </c>
      <c r="BD12" s="15">
        <v>0.98953533485334</v>
      </c>
      <c r="BE12" s="15">
        <v>0.96737830641432399</v>
      </c>
      <c r="BF12" s="15">
        <v>0.98953533485334</v>
      </c>
      <c r="BG12" s="15">
        <v>0.98953533485334</v>
      </c>
      <c r="BH12" s="15">
        <v>0.98953533485334</v>
      </c>
      <c r="BI12" s="15">
        <v>0.98953533485334</v>
      </c>
      <c r="BJ12" s="15">
        <v>0.98953533485334</v>
      </c>
      <c r="BK12" s="15">
        <v>0.96235059019861002</v>
      </c>
      <c r="BL12" s="15">
        <v>0.96558193423577099</v>
      </c>
      <c r="BM12" s="15">
        <v>0.96519927507347503</v>
      </c>
      <c r="BN12" s="15">
        <v>0.98953533485334</v>
      </c>
      <c r="BO12" s="15">
        <v>0.96824991895066304</v>
      </c>
      <c r="BP12" s="15">
        <v>0.98953533485334</v>
      </c>
      <c r="BQ12" s="15">
        <v>0.96273856407149305</v>
      </c>
      <c r="BR12" s="15">
        <v>0.96502388962409003</v>
      </c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</row>
    <row r="13" spans="1:93" ht="14.25" customHeight="1" x14ac:dyDescent="0.3">
      <c r="A13" s="14" t="s">
        <v>72</v>
      </c>
      <c r="B13" s="14">
        <v>0.98531545464691705</v>
      </c>
      <c r="C13" s="14">
        <v>0.99012526772854503</v>
      </c>
      <c r="D13" s="14">
        <v>0.98498062787990803</v>
      </c>
      <c r="E13" s="14">
        <v>0.98927491403455603</v>
      </c>
      <c r="F13" s="14">
        <v>0.98862651934288903</v>
      </c>
      <c r="G13" s="14">
        <v>0.98549615480689001</v>
      </c>
      <c r="H13" s="14">
        <v>0.988089733573558</v>
      </c>
      <c r="I13" s="14">
        <v>0.98682483245374797</v>
      </c>
      <c r="J13" s="14">
        <v>0.98609671710326996</v>
      </c>
      <c r="K13" s="14">
        <v>0.98858400165818905</v>
      </c>
      <c r="L13" s="14">
        <v>0.98619238189384395</v>
      </c>
      <c r="M13" s="14">
        <v>0.98287068777669695</v>
      </c>
      <c r="N13" s="14">
        <v>0.988211971917069</v>
      </c>
      <c r="O13" s="14">
        <v>0.987914348124172</v>
      </c>
      <c r="P13" s="14">
        <v>0.98891882842519796</v>
      </c>
      <c r="Q13" s="14">
        <v>0.98744665359247796</v>
      </c>
      <c r="R13" s="14">
        <v>0.987738962674787</v>
      </c>
      <c r="S13" s="14">
        <v>0.986590985187901</v>
      </c>
      <c r="T13" s="14">
        <v>0.98484244540463495</v>
      </c>
      <c r="U13" s="14">
        <v>0.98416216244944299</v>
      </c>
      <c r="V13" s="14">
        <v>0.98630399081618003</v>
      </c>
      <c r="W13" s="14">
        <v>0.98807910415238298</v>
      </c>
      <c r="X13" s="14">
        <v>0.98866903702758802</v>
      </c>
      <c r="Y13" s="7">
        <v>0.99012526772854503</v>
      </c>
      <c r="Z13" s="15">
        <v>0.99012526772854503</v>
      </c>
      <c r="AA13" s="15">
        <v>0.99012526772854503</v>
      </c>
      <c r="AB13" s="15">
        <v>0.99012526772854503</v>
      </c>
      <c r="AC13" s="15">
        <v>0.99012526772854503</v>
      </c>
      <c r="AD13" s="15">
        <v>0.99012526772854503</v>
      </c>
      <c r="AE13" s="15">
        <v>0.99012526772854503</v>
      </c>
      <c r="AF13" s="15">
        <v>0.99012526772854503</v>
      </c>
      <c r="AG13" s="15">
        <v>0.99012526772854503</v>
      </c>
      <c r="AH13" s="15">
        <v>0.99012526772854503</v>
      </c>
      <c r="AI13" s="15">
        <v>0.99012526772854503</v>
      </c>
      <c r="AJ13" s="15">
        <v>0.99012526772854503</v>
      </c>
      <c r="AK13" s="15">
        <v>0.99012526772854503</v>
      </c>
      <c r="AL13" s="15">
        <v>0.99012526772854503</v>
      </c>
      <c r="AM13" s="15">
        <v>0.99012526772854503</v>
      </c>
      <c r="AN13" s="15">
        <v>0.99012526772854503</v>
      </c>
      <c r="AO13" s="15">
        <v>0.99012526772854503</v>
      </c>
      <c r="AP13" s="15">
        <v>0.99012526772854503</v>
      </c>
      <c r="AQ13" s="15">
        <v>0.99012526772854503</v>
      </c>
      <c r="AR13" s="15">
        <v>0.99012526772854503</v>
      </c>
      <c r="AS13" s="15">
        <v>0.99012526772854503</v>
      </c>
      <c r="AT13" s="15">
        <v>0.99012526772854503</v>
      </c>
      <c r="AU13" s="15">
        <v>0.99012526772854503</v>
      </c>
      <c r="AV13" s="15">
        <v>0.99012526772854503</v>
      </c>
      <c r="AW13" s="15">
        <v>0.99012526772854503</v>
      </c>
      <c r="AX13" s="15">
        <v>0.96545969589225999</v>
      </c>
      <c r="AY13" s="15">
        <v>0.99012526772854503</v>
      </c>
      <c r="AZ13" s="15">
        <v>0.99012526772854503</v>
      </c>
      <c r="BA13" s="15">
        <v>0.96544906647108497</v>
      </c>
      <c r="BB13" s="15">
        <v>0.99012526772854503</v>
      </c>
      <c r="BC13" s="15">
        <v>0.99012526772854503</v>
      </c>
      <c r="BD13" s="15">
        <v>0.98925365519220598</v>
      </c>
      <c r="BE13" s="15">
        <v>0.96736767699314896</v>
      </c>
      <c r="BF13" s="15">
        <v>0.99012526772854503</v>
      </c>
      <c r="BG13" s="15">
        <v>0.99012526772854503</v>
      </c>
      <c r="BH13" s="15">
        <v>0.96736767699314896</v>
      </c>
      <c r="BI13" s="15">
        <v>0.99012526772854503</v>
      </c>
      <c r="BJ13" s="15">
        <v>0.99012526772854503</v>
      </c>
      <c r="BK13" s="15">
        <v>0.89505041002992103</v>
      </c>
      <c r="BL13" s="15">
        <v>0.96526836631111201</v>
      </c>
      <c r="BM13" s="15">
        <v>0.96564039605223295</v>
      </c>
      <c r="BN13" s="15">
        <v>0.96763872723310795</v>
      </c>
      <c r="BO13" s="15">
        <v>0.99012526772854503</v>
      </c>
      <c r="BP13" s="15">
        <v>0.99012526772854503</v>
      </c>
      <c r="BQ13" s="15">
        <v>0.96503451904526505</v>
      </c>
      <c r="BR13" s="15">
        <v>0.96241968143624701</v>
      </c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</row>
    <row r="14" spans="1:93" ht="14.25" customHeight="1" x14ac:dyDescent="0.3">
      <c r="A14" s="14" t="s">
        <v>73</v>
      </c>
      <c r="B14" s="14">
        <v>0.98450230392703897</v>
      </c>
      <c r="C14" s="14">
        <v>0.98982232922506197</v>
      </c>
      <c r="D14" s="14">
        <v>0.981568583682775</v>
      </c>
      <c r="E14" s="14">
        <v>0.98748917127717795</v>
      </c>
      <c r="F14" s="14">
        <v>0.98849896628878997</v>
      </c>
      <c r="G14" s="14">
        <v>0.98881784892403601</v>
      </c>
      <c r="H14" s="14">
        <v>0.98770707441126204</v>
      </c>
      <c r="I14" s="14">
        <v>0.98832358083940497</v>
      </c>
      <c r="J14" s="14">
        <v>0.98707462385135802</v>
      </c>
      <c r="K14" s="14">
        <v>0.98680888832198599</v>
      </c>
      <c r="L14" s="14">
        <v>0.98388048278830897</v>
      </c>
      <c r="M14" s="14">
        <v>0.98525167811986802</v>
      </c>
      <c r="N14" s="14">
        <v>0.98707462385135802</v>
      </c>
      <c r="O14" s="14">
        <v>0.98800469820415904</v>
      </c>
      <c r="P14" s="14">
        <v>0.98774427738537496</v>
      </c>
      <c r="Q14" s="14">
        <v>0.98420999484473004</v>
      </c>
      <c r="R14" s="14">
        <v>0.98861057521112605</v>
      </c>
      <c r="S14" s="14">
        <v>0.98533671348926699</v>
      </c>
      <c r="T14" s="14">
        <v>0.96676711469676901</v>
      </c>
      <c r="U14" s="14">
        <v>0.98560776372922598</v>
      </c>
      <c r="V14" s="14">
        <v>0.98441195384705305</v>
      </c>
      <c r="W14" s="14">
        <v>0.98794092167711001</v>
      </c>
      <c r="X14" s="14">
        <v>0.98561839315040101</v>
      </c>
      <c r="Y14" s="7">
        <v>0.98990736459446105</v>
      </c>
      <c r="Z14" s="15">
        <v>0.98990736459446105</v>
      </c>
      <c r="AA14" s="15">
        <v>0.98990736459446105</v>
      </c>
      <c r="AB14" s="15">
        <v>0.98990736459446105</v>
      </c>
      <c r="AC14" s="15">
        <v>0.98990736459446105</v>
      </c>
      <c r="AD14" s="15">
        <v>0.98990736459446105</v>
      </c>
      <c r="AE14" s="15">
        <v>0.98990736459446105</v>
      </c>
      <c r="AF14" s="15">
        <v>0.98990736459446105</v>
      </c>
      <c r="AG14" s="15">
        <v>0.98990736459446105</v>
      </c>
      <c r="AH14" s="15">
        <v>0.98990736459446105</v>
      </c>
      <c r="AI14" s="15">
        <v>0.98990736459446105</v>
      </c>
      <c r="AJ14" s="15">
        <v>0.98990736459446105</v>
      </c>
      <c r="AK14" s="15">
        <v>0.98990736459446105</v>
      </c>
      <c r="AL14" s="15">
        <v>0.98990736459446105</v>
      </c>
      <c r="AM14" s="15">
        <v>0.98990736459446105</v>
      </c>
      <c r="AN14" s="15">
        <v>0.98990736459446105</v>
      </c>
      <c r="AO14" s="15">
        <v>0.98990736459446105</v>
      </c>
      <c r="AP14" s="15">
        <v>0.98990736459446105</v>
      </c>
      <c r="AQ14" s="15">
        <v>0.98990736459446105</v>
      </c>
      <c r="AR14" s="15">
        <v>0.98990736459446105</v>
      </c>
      <c r="AS14" s="15">
        <v>0.98990736459446105</v>
      </c>
      <c r="AT14" s="15">
        <v>0.98990736459446105</v>
      </c>
      <c r="AU14" s="15">
        <v>0.98990736459446105</v>
      </c>
      <c r="AV14" s="15">
        <v>0.98990736459446105</v>
      </c>
      <c r="AW14" s="15">
        <v>0.98990736459446105</v>
      </c>
      <c r="AX14" s="15">
        <v>0.96722417980728803</v>
      </c>
      <c r="AY14" s="15">
        <v>0.98990736459446105</v>
      </c>
      <c r="AZ14" s="15">
        <v>0.98990736459446105</v>
      </c>
      <c r="BA14" s="15">
        <v>0.967686559628395</v>
      </c>
      <c r="BB14" s="15">
        <v>0.98990736459446105</v>
      </c>
      <c r="BC14" s="15">
        <v>0.96702222080496603</v>
      </c>
      <c r="BD14" s="15">
        <v>0.98990736459446105</v>
      </c>
      <c r="BE14" s="15">
        <v>0.96510361028290204</v>
      </c>
      <c r="BF14" s="15">
        <v>0.965486269445197</v>
      </c>
      <c r="BG14" s="15">
        <v>0.98990736459446105</v>
      </c>
      <c r="BH14" s="15">
        <v>0.967686559628395</v>
      </c>
      <c r="BI14" s="15">
        <v>0.98990204988387298</v>
      </c>
      <c r="BJ14" s="15">
        <v>0.97132182167020098</v>
      </c>
      <c r="BK14" s="15">
        <v>0.95540957817142003</v>
      </c>
      <c r="BL14" s="15">
        <v>0.96612934942627704</v>
      </c>
      <c r="BM14" s="15">
        <v>0.96548095473460904</v>
      </c>
      <c r="BN14" s="15">
        <v>0.989737293855663</v>
      </c>
      <c r="BO14" s="15">
        <v>0.98990736459446105</v>
      </c>
      <c r="BP14" s="15">
        <v>0.98043655032765098</v>
      </c>
      <c r="BQ14" s="15">
        <v>0.964635915751207</v>
      </c>
      <c r="BR14" s="15">
        <v>0.96488570714881705</v>
      </c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</row>
    <row r="15" spans="1:93" ht="14.25" customHeight="1" x14ac:dyDescent="0.3">
      <c r="A15" s="14" t="s">
        <v>74</v>
      </c>
      <c r="B15" s="14">
        <v>0.98575126091508602</v>
      </c>
      <c r="C15" s="14">
        <v>0.99129450405778097</v>
      </c>
      <c r="D15" s="14">
        <v>0.97626981722710204</v>
      </c>
      <c r="E15" s="14">
        <v>0.98669727939965002</v>
      </c>
      <c r="F15" s="14">
        <v>0.98479461300934801</v>
      </c>
      <c r="G15" s="14">
        <v>0.98560776372922598</v>
      </c>
      <c r="H15" s="14">
        <v>0.98661755874083801</v>
      </c>
      <c r="I15" s="14">
        <v>0.98720217690545597</v>
      </c>
      <c r="J15" s="14">
        <v>0.98729252698544301</v>
      </c>
      <c r="K15" s="14">
        <v>0.98739882119719102</v>
      </c>
      <c r="L15" s="14">
        <v>0.98230201374384096</v>
      </c>
      <c r="M15" s="14">
        <v>0.98888162545108604</v>
      </c>
      <c r="N15" s="14">
        <v>0.98137193939103995</v>
      </c>
      <c r="O15" s="14">
        <v>0.98851491042055295</v>
      </c>
      <c r="P15" s="14">
        <v>0.98818008365354404</v>
      </c>
      <c r="Q15" s="14">
        <v>0.98915799040163199</v>
      </c>
      <c r="R15" s="14">
        <v>0.98737756235484198</v>
      </c>
      <c r="S15" s="14">
        <v>0.98187683689684602</v>
      </c>
      <c r="T15" s="14">
        <v>0.98483181598346003</v>
      </c>
      <c r="U15" s="14">
        <v>0.98788245986064804</v>
      </c>
      <c r="V15" s="14">
        <v>0.98460859813878798</v>
      </c>
      <c r="W15" s="14">
        <v>0.98023990603591604</v>
      </c>
      <c r="X15" s="14">
        <v>0.98618175247266904</v>
      </c>
      <c r="Y15" s="7">
        <v>0.99129450405778097</v>
      </c>
      <c r="Z15" s="15">
        <v>0.99129450405778097</v>
      </c>
      <c r="AA15" s="15">
        <v>0.99129450405778097</v>
      </c>
      <c r="AB15" s="15">
        <v>0.99129450405778097</v>
      </c>
      <c r="AC15" s="15">
        <v>0.99129450405778097</v>
      </c>
      <c r="AD15" s="15">
        <v>0.99129450405778097</v>
      </c>
      <c r="AE15" s="15">
        <v>0.99129450405778097</v>
      </c>
      <c r="AF15" s="15">
        <v>0.99129450405778097</v>
      </c>
      <c r="AG15" s="15">
        <v>0.99129450405778097</v>
      </c>
      <c r="AH15" s="15">
        <v>0.99129450405778097</v>
      </c>
      <c r="AI15" s="15">
        <v>0.99129450405778097</v>
      </c>
      <c r="AJ15" s="15">
        <v>0.99129450405778097</v>
      </c>
      <c r="AK15" s="15">
        <v>0.99129450405778097</v>
      </c>
      <c r="AL15" s="15">
        <v>0.99129450405778097</v>
      </c>
      <c r="AM15" s="15">
        <v>0.99129450405778097</v>
      </c>
      <c r="AN15" s="15">
        <v>0.99129450405778097</v>
      </c>
      <c r="AO15" s="15">
        <v>0.99129450405778097</v>
      </c>
      <c r="AP15" s="15">
        <v>0.99129450405778097</v>
      </c>
      <c r="AQ15" s="15">
        <v>0.99129450405778097</v>
      </c>
      <c r="AR15" s="15">
        <v>0.99129450405778097</v>
      </c>
      <c r="AS15" s="15">
        <v>0.99129450405778097</v>
      </c>
      <c r="AT15" s="15">
        <v>0.99129450405778097</v>
      </c>
      <c r="AU15" s="15">
        <v>0.99129450405778097</v>
      </c>
      <c r="AV15" s="15">
        <v>0.99129450405778097</v>
      </c>
      <c r="AW15" s="15">
        <v>0.99129450405778097</v>
      </c>
      <c r="AX15" s="15">
        <v>0.96787788920954299</v>
      </c>
      <c r="AY15" s="15">
        <v>0.99129450405778097</v>
      </c>
      <c r="AZ15" s="15">
        <v>0.99129450405778097</v>
      </c>
      <c r="BA15" s="15">
        <v>0.96710194146377704</v>
      </c>
      <c r="BB15" s="15">
        <v>0.99129450405778097</v>
      </c>
      <c r="BC15" s="15">
        <v>0.99129450405778097</v>
      </c>
      <c r="BD15" s="15">
        <v>0.99129450405778097</v>
      </c>
      <c r="BE15" s="15">
        <v>0.96922782569875099</v>
      </c>
      <c r="BF15" s="15">
        <v>0.99129450405778097</v>
      </c>
      <c r="BG15" s="15">
        <v>0.99129450405778097</v>
      </c>
      <c r="BH15" s="15">
        <v>0.96942446999048604</v>
      </c>
      <c r="BI15" s="15">
        <v>0.99129450405778097</v>
      </c>
      <c r="BJ15" s="15">
        <v>0.96884516653645603</v>
      </c>
      <c r="BK15" s="15">
        <v>0.957221894481736</v>
      </c>
      <c r="BL15" s="15">
        <v>0.96697438840967898</v>
      </c>
      <c r="BM15" s="15">
        <v>0.96824991895066304</v>
      </c>
      <c r="BN15" s="15">
        <v>0.99129450405778097</v>
      </c>
      <c r="BO15" s="15">
        <v>0.99129450405778097</v>
      </c>
      <c r="BP15" s="15">
        <v>0.99129450405778097</v>
      </c>
      <c r="BQ15" s="15">
        <v>0.96648012032504704</v>
      </c>
      <c r="BR15" s="15">
        <v>0.96626221719096195</v>
      </c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</row>
    <row r="16" spans="1:93" ht="14.25" customHeight="1" x14ac:dyDescent="0.3">
      <c r="A16" s="14" t="s">
        <v>75</v>
      </c>
      <c r="B16" s="14">
        <v>0.98139319823339</v>
      </c>
      <c r="C16" s="14">
        <v>0.99066205349787595</v>
      </c>
      <c r="D16" s="14">
        <v>0.98228606961207898</v>
      </c>
      <c r="E16" s="14">
        <v>0.98406118294828204</v>
      </c>
      <c r="F16" s="14">
        <v>0.98276439356494805</v>
      </c>
      <c r="G16" s="14">
        <v>0.98777616564889903</v>
      </c>
      <c r="H16" s="14">
        <v>0.98633056436911704</v>
      </c>
      <c r="I16" s="14">
        <v>0.98444915682116496</v>
      </c>
      <c r="J16" s="14">
        <v>0.98602762586563297</v>
      </c>
      <c r="K16" s="14">
        <v>0.98744665359247796</v>
      </c>
      <c r="L16" s="14">
        <v>0.98622958486795598</v>
      </c>
      <c r="M16" s="14">
        <v>0.98645280271262803</v>
      </c>
      <c r="N16" s="14">
        <v>0.98427908608236703</v>
      </c>
      <c r="O16" s="14">
        <v>0.98809504828414496</v>
      </c>
      <c r="P16" s="14">
        <v>0.98452356276938902</v>
      </c>
      <c r="Q16" s="14">
        <v>0.98859463107936396</v>
      </c>
      <c r="R16" s="14">
        <v>0.97567456964131005</v>
      </c>
      <c r="S16" s="14">
        <v>0.98382733568243497</v>
      </c>
      <c r="T16" s="14">
        <v>0.98514538390811901</v>
      </c>
      <c r="U16" s="14">
        <v>0.98498062787990803</v>
      </c>
      <c r="V16" s="14">
        <v>0.98771238912185</v>
      </c>
      <c r="W16" s="14">
        <v>0.98563965199275005</v>
      </c>
      <c r="X16" s="14">
        <v>0.98384859452478501</v>
      </c>
      <c r="Y16" s="7">
        <v>0.99066205349787595</v>
      </c>
      <c r="Z16" s="15">
        <v>0.99066205349787595</v>
      </c>
      <c r="AA16" s="15">
        <v>0.99066205349787595</v>
      </c>
      <c r="AB16" s="15">
        <v>0.99066205349787595</v>
      </c>
      <c r="AC16" s="15">
        <v>0.99066205349787595</v>
      </c>
      <c r="AD16" s="15">
        <v>0.99066205349787595</v>
      </c>
      <c r="AE16" s="15">
        <v>0.99066205349787595</v>
      </c>
      <c r="AF16" s="15">
        <v>0.99066205349787595</v>
      </c>
      <c r="AG16" s="15">
        <v>0.99066205349787595</v>
      </c>
      <c r="AH16" s="15">
        <v>0.99066205349787595</v>
      </c>
      <c r="AI16" s="15">
        <v>0.99066205349787595</v>
      </c>
      <c r="AJ16" s="15">
        <v>0.99066205349787595</v>
      </c>
      <c r="AK16" s="15">
        <v>0.99066205349787595</v>
      </c>
      <c r="AL16" s="15">
        <v>0.99066205349787595</v>
      </c>
      <c r="AM16" s="15">
        <v>0.99066205349787595</v>
      </c>
      <c r="AN16" s="15">
        <v>0.99066205349787595</v>
      </c>
      <c r="AO16" s="15">
        <v>0.99066205349787595</v>
      </c>
      <c r="AP16" s="15">
        <v>0.99066205349787595</v>
      </c>
      <c r="AQ16" s="15">
        <v>0.99066205349787595</v>
      </c>
      <c r="AR16" s="15">
        <v>0.99066205349787595</v>
      </c>
      <c r="AS16" s="15">
        <v>0.99066205349787595</v>
      </c>
      <c r="AT16" s="15">
        <v>0.99066205349787595</v>
      </c>
      <c r="AU16" s="15">
        <v>0.99066205349787595</v>
      </c>
      <c r="AV16" s="15">
        <v>0.99066205349787595</v>
      </c>
      <c r="AW16" s="15">
        <v>0.99066205349787595</v>
      </c>
      <c r="AX16" s="15">
        <v>0.96797355400011698</v>
      </c>
      <c r="AY16" s="15">
        <v>0.99066205349787595</v>
      </c>
      <c r="AZ16" s="15">
        <v>0.99066205349787595</v>
      </c>
      <c r="BA16" s="15">
        <v>0.96955733775517206</v>
      </c>
      <c r="BB16" s="15">
        <v>0.99066205349787595</v>
      </c>
      <c r="BC16" s="15">
        <v>0.99066205349787595</v>
      </c>
      <c r="BD16" s="15">
        <v>0.99066205349787595</v>
      </c>
      <c r="BE16" s="15">
        <v>0.99066205349787595</v>
      </c>
      <c r="BF16" s="15">
        <v>0.99065673878728899</v>
      </c>
      <c r="BG16" s="15">
        <v>0.99066205349787595</v>
      </c>
      <c r="BH16" s="15">
        <v>0.96955733775517206</v>
      </c>
      <c r="BI16" s="15">
        <v>0.96859537513884597</v>
      </c>
      <c r="BJ16" s="15">
        <v>0.99066205349787595</v>
      </c>
      <c r="BK16" s="15">
        <v>0.95406495639279898</v>
      </c>
      <c r="BL16" s="15">
        <v>0.96869103992941996</v>
      </c>
      <c r="BM16" s="15">
        <v>0.96859537513884597</v>
      </c>
      <c r="BN16" s="15">
        <v>0.99066205349787595</v>
      </c>
      <c r="BO16" s="15">
        <v>0.99066205349787595</v>
      </c>
      <c r="BP16" s="15">
        <v>0.99066205349787595</v>
      </c>
      <c r="BQ16" s="15">
        <v>0.96621969950626296</v>
      </c>
      <c r="BR16" s="15">
        <v>0.96618249653215105</v>
      </c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</row>
    <row r="17" spans="1:93" ht="14.25" customHeight="1" x14ac:dyDescent="0.3">
      <c r="A17" s="14" t="s">
        <v>76</v>
      </c>
      <c r="B17" s="14">
        <v>0.97697135902464405</v>
      </c>
      <c r="C17" s="14">
        <v>0.99236276088585595</v>
      </c>
      <c r="D17" s="14">
        <v>0.96813299531774</v>
      </c>
      <c r="E17" s="14">
        <v>0.98143571591808898</v>
      </c>
      <c r="F17" s="14">
        <v>0.98882847834521104</v>
      </c>
      <c r="G17" s="14">
        <v>0.98702147674548302</v>
      </c>
      <c r="H17" s="14">
        <v>0.98267404348496201</v>
      </c>
      <c r="I17" s="14">
        <v>0.98450230392703897</v>
      </c>
      <c r="J17" s="14">
        <v>0.98879127537109901</v>
      </c>
      <c r="K17" s="14">
        <v>0.987063994430183</v>
      </c>
      <c r="L17" s="14">
        <v>0.97848605154206303</v>
      </c>
      <c r="M17" s="14">
        <v>0.98878596066051205</v>
      </c>
      <c r="N17" s="14">
        <v>0.98755294780422698</v>
      </c>
      <c r="O17" s="14">
        <v>0.98334901172956601</v>
      </c>
      <c r="P17" s="14">
        <v>0.98330117933427896</v>
      </c>
      <c r="Q17" s="14">
        <v>0.98542174885866496</v>
      </c>
      <c r="R17" s="14">
        <v>0.98350845304718904</v>
      </c>
      <c r="S17" s="14">
        <v>0.98342873238837702</v>
      </c>
      <c r="T17" s="14">
        <v>0.97961277018659898</v>
      </c>
      <c r="U17" s="14">
        <v>0.98731378582779195</v>
      </c>
      <c r="V17" s="14">
        <v>0.97953836423837504</v>
      </c>
      <c r="W17" s="14">
        <v>0.98624552899971796</v>
      </c>
      <c r="X17" s="14">
        <v>0.984592654007026</v>
      </c>
      <c r="Y17" s="7">
        <v>0.99237339030702998</v>
      </c>
      <c r="Z17" s="15">
        <v>0.99237339030702998</v>
      </c>
      <c r="AA17" s="15">
        <v>0.99237339030702998</v>
      </c>
      <c r="AB17" s="15">
        <v>0.99237339030702998</v>
      </c>
      <c r="AC17" s="15">
        <v>0.99237339030702998</v>
      </c>
      <c r="AD17" s="15">
        <v>0.99237339030702998</v>
      </c>
      <c r="AE17" s="15">
        <v>0.99237339030702998</v>
      </c>
      <c r="AF17" s="15">
        <v>0.99237339030702998</v>
      </c>
      <c r="AG17" s="15">
        <v>0.99237339030702998</v>
      </c>
      <c r="AH17" s="15">
        <v>0.99237339030702998</v>
      </c>
      <c r="AI17" s="15">
        <v>0.99237339030702998</v>
      </c>
      <c r="AJ17" s="15">
        <v>0.99237339030702998</v>
      </c>
      <c r="AK17" s="15">
        <v>0.99237339030702998</v>
      </c>
      <c r="AL17" s="15">
        <v>0.99237339030702998</v>
      </c>
      <c r="AM17" s="15">
        <v>0.99237339030702998</v>
      </c>
      <c r="AN17" s="15">
        <v>0.99237339030702998</v>
      </c>
      <c r="AO17" s="15">
        <v>0.99237339030702998</v>
      </c>
      <c r="AP17" s="15">
        <v>0.99237339030702998</v>
      </c>
      <c r="AQ17" s="15">
        <v>0.99237339030702998</v>
      </c>
      <c r="AR17" s="15">
        <v>0.99237339030702998</v>
      </c>
      <c r="AS17" s="15">
        <v>0.99237339030702998</v>
      </c>
      <c r="AT17" s="15">
        <v>0.99237339030702998</v>
      </c>
      <c r="AU17" s="15">
        <v>0.99237339030702998</v>
      </c>
      <c r="AV17" s="15">
        <v>0.99237339030702998</v>
      </c>
      <c r="AW17" s="15">
        <v>0.99237339030702998</v>
      </c>
      <c r="AX17" s="15">
        <v>0.97102951258789205</v>
      </c>
      <c r="AY17" s="15">
        <v>0.99237339030702998</v>
      </c>
      <c r="AZ17" s="15">
        <v>0.99237339030702998</v>
      </c>
      <c r="BA17" s="15">
        <v>0.97271427584410797</v>
      </c>
      <c r="BB17" s="15">
        <v>0.99237339030702998</v>
      </c>
      <c r="BC17" s="15">
        <v>0.99237339030702998</v>
      </c>
      <c r="BD17" s="15">
        <v>0.97980941447833403</v>
      </c>
      <c r="BE17" s="15">
        <v>0.97102951258789205</v>
      </c>
      <c r="BF17" s="15">
        <v>0.99237339030702998</v>
      </c>
      <c r="BG17" s="15">
        <v>0.99237339030702998</v>
      </c>
      <c r="BH17" s="15">
        <v>0.97102951258789205</v>
      </c>
      <c r="BI17" s="15">
        <v>0.99237339030702998</v>
      </c>
      <c r="BJ17" s="15">
        <v>0.97271427584410797</v>
      </c>
      <c r="BK17" s="15">
        <v>0.95648314971008197</v>
      </c>
      <c r="BL17" s="15">
        <v>0.97271427584410797</v>
      </c>
      <c r="BM17" s="15">
        <v>0.97072657408440799</v>
      </c>
      <c r="BN17" s="15">
        <v>0.99236807559644302</v>
      </c>
      <c r="BO17" s="15">
        <v>0.987388191776016</v>
      </c>
      <c r="BP17" s="15">
        <v>0.98119123923106699</v>
      </c>
      <c r="BQ17" s="15">
        <v>0.96866978108707003</v>
      </c>
      <c r="BR17" s="15">
        <v>0.96864320753413302</v>
      </c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</row>
    <row r="18" spans="1:93" ht="14.25" customHeight="1" x14ac:dyDescent="0.3">
      <c r="A18" s="14" t="s">
        <v>77</v>
      </c>
      <c r="B18" s="14">
        <v>0.98211599887328105</v>
      </c>
      <c r="C18" s="14">
        <v>0.99032191202028097</v>
      </c>
      <c r="D18" s="14">
        <v>0.98719686219486902</v>
      </c>
      <c r="E18" s="14">
        <v>0.98506034853872004</v>
      </c>
      <c r="F18" s="14">
        <v>0.98512412506576896</v>
      </c>
      <c r="G18" s="14">
        <v>0.98901449321577195</v>
      </c>
      <c r="H18" s="14">
        <v>0.98714371508899401</v>
      </c>
      <c r="I18" s="14">
        <v>0.98628273197382998</v>
      </c>
      <c r="J18" s="14">
        <v>0.98331180875545399</v>
      </c>
      <c r="K18" s="14">
        <v>0.98939715237806702</v>
      </c>
      <c r="L18" s="14">
        <v>0.98479461300934801</v>
      </c>
      <c r="M18" s="14">
        <v>0.98235516084971597</v>
      </c>
      <c r="N18" s="14">
        <v>0.98555993133393904</v>
      </c>
      <c r="O18" s="14">
        <v>0.98619769660443102</v>
      </c>
      <c r="P18" s="14">
        <v>0.98178117210627203</v>
      </c>
      <c r="Q18" s="14">
        <v>0.98563965199275005</v>
      </c>
      <c r="R18" s="14">
        <v>0.98286005835552204</v>
      </c>
      <c r="S18" s="14">
        <v>0.98592133165388396</v>
      </c>
      <c r="T18" s="14">
        <v>0.98535265762102897</v>
      </c>
      <c r="U18" s="14">
        <v>0.98399209171064494</v>
      </c>
      <c r="V18" s="14">
        <v>0.98131347757457799</v>
      </c>
      <c r="W18" s="14">
        <v>0.98386985336713395</v>
      </c>
      <c r="X18" s="14">
        <v>0.98268998761672399</v>
      </c>
      <c r="Y18" s="7">
        <v>0.99034848557321797</v>
      </c>
      <c r="Z18" s="15">
        <v>0.99034848557321797</v>
      </c>
      <c r="AA18" s="15">
        <v>0.99034848557321797</v>
      </c>
      <c r="AB18" s="15">
        <v>0.99034848557321797</v>
      </c>
      <c r="AC18" s="15">
        <v>0.99034848557321797</v>
      </c>
      <c r="AD18" s="15">
        <v>0.99034848557321797</v>
      </c>
      <c r="AE18" s="15">
        <v>0.99034848557321797</v>
      </c>
      <c r="AF18" s="15">
        <v>0.99034848557321797</v>
      </c>
      <c r="AG18" s="15">
        <v>0.99034848557321797</v>
      </c>
      <c r="AH18" s="15">
        <v>0.99034848557321797</v>
      </c>
      <c r="AI18" s="15">
        <v>0.99034848557321797</v>
      </c>
      <c r="AJ18" s="15">
        <v>0.99034848557321797</v>
      </c>
      <c r="AK18" s="15">
        <v>0.99034848557321797</v>
      </c>
      <c r="AL18" s="15">
        <v>0.99034848557321797</v>
      </c>
      <c r="AM18" s="15">
        <v>0.99034848557321797</v>
      </c>
      <c r="AN18" s="15">
        <v>0.99034848557321797</v>
      </c>
      <c r="AO18" s="15">
        <v>0.99034848557321797</v>
      </c>
      <c r="AP18" s="15">
        <v>0.99034848557321797</v>
      </c>
      <c r="AQ18" s="15">
        <v>0.99034848557321797</v>
      </c>
      <c r="AR18" s="15">
        <v>0.99034848557321797</v>
      </c>
      <c r="AS18" s="15">
        <v>0.99034848557321797</v>
      </c>
      <c r="AT18" s="15">
        <v>0.99034848557321797</v>
      </c>
      <c r="AU18" s="15">
        <v>0.99034848557321797</v>
      </c>
      <c r="AV18" s="15">
        <v>0.99034848557321797</v>
      </c>
      <c r="AW18" s="15">
        <v>0.99034848557321797</v>
      </c>
      <c r="AX18" s="15">
        <v>0.96947230238577298</v>
      </c>
      <c r="AY18" s="15">
        <v>0.99034848557321797</v>
      </c>
      <c r="AZ18" s="15">
        <v>0.99034848557321797</v>
      </c>
      <c r="BA18" s="15">
        <v>0.96774502144485697</v>
      </c>
      <c r="BB18" s="15">
        <v>0.99034848557321797</v>
      </c>
      <c r="BC18" s="15">
        <v>0.96846250737416095</v>
      </c>
      <c r="BD18" s="15">
        <v>0.99034848557321797</v>
      </c>
      <c r="BE18" s="15">
        <v>0.99034317086263002</v>
      </c>
      <c r="BF18" s="15">
        <v>0.99034848557321797</v>
      </c>
      <c r="BG18" s="15">
        <v>0.99034848557321797</v>
      </c>
      <c r="BH18" s="15">
        <v>0.96847313679533498</v>
      </c>
      <c r="BI18" s="15">
        <v>0.99034848557321797</v>
      </c>
      <c r="BJ18" s="15">
        <v>0.98500720143284504</v>
      </c>
      <c r="BK18" s="15">
        <v>0.94881402233241297</v>
      </c>
      <c r="BL18" s="15">
        <v>0.96660767337914599</v>
      </c>
      <c r="BM18" s="15">
        <v>0.96847313679533498</v>
      </c>
      <c r="BN18" s="15">
        <v>0.99034848557321797</v>
      </c>
      <c r="BO18" s="15">
        <v>0.99034848557321797</v>
      </c>
      <c r="BP18" s="15">
        <v>0.99034848557321797</v>
      </c>
      <c r="BQ18" s="15">
        <v>0.96611340529451395</v>
      </c>
      <c r="BR18" s="15">
        <v>0.96581046679103</v>
      </c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</row>
    <row r="19" spans="1:93" ht="14.25" customHeight="1" x14ac:dyDescent="0.3">
      <c r="A19" s="14" t="s">
        <v>78</v>
      </c>
      <c r="B19" s="14">
        <v>0.97161944546309698</v>
      </c>
      <c r="C19" s="14">
        <v>0.995705713845352</v>
      </c>
      <c r="D19" s="14">
        <v>0.991682477930664</v>
      </c>
      <c r="E19" s="14">
        <v>0.99106597150252096</v>
      </c>
      <c r="F19" s="14">
        <v>0.98947687303687804</v>
      </c>
      <c r="G19" s="14">
        <v>0.98813756596884506</v>
      </c>
      <c r="H19" s="14">
        <v>0.99140079826952998</v>
      </c>
      <c r="I19" s="14">
        <v>0.99189506635416103</v>
      </c>
      <c r="J19" s="14">
        <v>0.98683546187492299</v>
      </c>
      <c r="K19" s="14">
        <v>0.99174625445771303</v>
      </c>
      <c r="L19" s="14">
        <v>0.98600105231269597</v>
      </c>
      <c r="M19" s="14">
        <v>0.99089590076372303</v>
      </c>
      <c r="N19" s="14">
        <v>0.98862120463230097</v>
      </c>
      <c r="O19" s="14">
        <v>0.99254346104582802</v>
      </c>
      <c r="P19" s="14">
        <v>0.98979044096153701</v>
      </c>
      <c r="Q19" s="14">
        <v>0.98782931275477304</v>
      </c>
      <c r="R19" s="14">
        <v>0.98963631435450095</v>
      </c>
      <c r="S19" s="14">
        <v>0.98883379305579899</v>
      </c>
      <c r="T19" s="14">
        <v>0.98751043011952699</v>
      </c>
      <c r="U19" s="14">
        <v>0.99354794134685398</v>
      </c>
      <c r="V19" s="14">
        <v>0.98844581918291596</v>
      </c>
      <c r="W19" s="14">
        <v>0.98714371508899401</v>
      </c>
      <c r="X19" s="14">
        <v>0.992182060725883</v>
      </c>
      <c r="Y19" s="7">
        <v>0.99575354624063905</v>
      </c>
      <c r="Z19" s="15">
        <v>0.99575354624063905</v>
      </c>
      <c r="AA19" s="15">
        <v>0.99575354624063905</v>
      </c>
      <c r="AB19" s="15">
        <v>0.99575354624063905</v>
      </c>
      <c r="AC19" s="15">
        <v>0.99575354624063905</v>
      </c>
      <c r="AD19" s="15">
        <v>0.99575354624063905</v>
      </c>
      <c r="AE19" s="15">
        <v>0.99575354624063905</v>
      </c>
      <c r="AF19" s="15">
        <v>0.99575354624063905</v>
      </c>
      <c r="AG19" s="15">
        <v>0.99575354624063905</v>
      </c>
      <c r="AH19" s="15">
        <v>0.99575354624063905</v>
      </c>
      <c r="AI19" s="15">
        <v>0.99575354624063905</v>
      </c>
      <c r="AJ19" s="15">
        <v>0.99575354624063905</v>
      </c>
      <c r="AK19" s="15">
        <v>0.99575354624063905</v>
      </c>
      <c r="AL19" s="15">
        <v>0.99575354624063905</v>
      </c>
      <c r="AM19" s="15">
        <v>0.99575354624063905</v>
      </c>
      <c r="AN19" s="15">
        <v>0.99575354624063905</v>
      </c>
      <c r="AO19" s="15">
        <v>0.99575354624063905</v>
      </c>
      <c r="AP19" s="15">
        <v>0.99575354624063905</v>
      </c>
      <c r="AQ19" s="15">
        <v>0.99575354624063905</v>
      </c>
      <c r="AR19" s="15">
        <v>0.99575354624063905</v>
      </c>
      <c r="AS19" s="15">
        <v>0.99575354624063905</v>
      </c>
      <c r="AT19" s="15">
        <v>0.99575354624063905</v>
      </c>
      <c r="AU19" s="15">
        <v>0.99575354624063905</v>
      </c>
      <c r="AV19" s="15">
        <v>0.99575354624063905</v>
      </c>
      <c r="AW19" s="15">
        <v>0.99575354624063905</v>
      </c>
      <c r="AX19" s="15">
        <v>0.97136433935489996</v>
      </c>
      <c r="AY19" s="15">
        <v>0.99575354624063905</v>
      </c>
      <c r="AZ19" s="15">
        <v>0.99575354624063905</v>
      </c>
      <c r="BA19" s="15">
        <v>0.97272490526528299</v>
      </c>
      <c r="BB19" s="15">
        <v>0.99575354624063905</v>
      </c>
      <c r="BC19" s="15">
        <v>0.97272490526528299</v>
      </c>
      <c r="BD19" s="15">
        <v>0.99575354624063905</v>
      </c>
      <c r="BE19" s="15">
        <v>0.97272490526528299</v>
      </c>
      <c r="BF19" s="15">
        <v>0.99575354624063905</v>
      </c>
      <c r="BG19" s="15">
        <v>0.99575354624063905</v>
      </c>
      <c r="BH19" s="15">
        <v>0.97272490526528299</v>
      </c>
      <c r="BI19" s="15">
        <v>0.97272490526528299</v>
      </c>
      <c r="BJ19" s="15">
        <v>0.99575354624063905</v>
      </c>
      <c r="BK19" s="15">
        <v>0.93736082101649099</v>
      </c>
      <c r="BL19" s="15">
        <v>0.97071594466323297</v>
      </c>
      <c r="BM19" s="15">
        <v>0.97271427584410797</v>
      </c>
      <c r="BN19" s="15">
        <v>0.99575354624063905</v>
      </c>
      <c r="BO19" s="15">
        <v>0.98330649404486603</v>
      </c>
      <c r="BP19" s="15">
        <v>0.99575354624063905</v>
      </c>
      <c r="BQ19" s="15">
        <v>0.970333285500938</v>
      </c>
      <c r="BR19" s="15">
        <v>0.97032797079035005</v>
      </c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</row>
    <row r="20" spans="1:93" ht="14.25" customHeight="1" x14ac:dyDescent="0.3">
      <c r="A20" s="14" t="s">
        <v>79</v>
      </c>
      <c r="B20" s="14">
        <v>0.98300355554138297</v>
      </c>
      <c r="C20" s="14">
        <v>0.99578543450416401</v>
      </c>
      <c r="D20" s="14">
        <v>0.98567685496686197</v>
      </c>
      <c r="E20" s="14">
        <v>0.99007743533325898</v>
      </c>
      <c r="F20" s="14">
        <v>0.99186849280122402</v>
      </c>
      <c r="G20" s="14">
        <v>0.99187380751181198</v>
      </c>
      <c r="H20" s="14">
        <v>0.98578846388919805</v>
      </c>
      <c r="I20" s="14">
        <v>0.99123072753073205</v>
      </c>
      <c r="J20" s="14">
        <v>0.98288131719787197</v>
      </c>
      <c r="K20" s="14">
        <v>0.98132942170634097</v>
      </c>
      <c r="L20" s="14">
        <v>0.99277199360108803</v>
      </c>
      <c r="M20" s="14">
        <v>0.98535797233161604</v>
      </c>
      <c r="N20" s="14">
        <v>0.98458202458585098</v>
      </c>
      <c r="O20" s="14">
        <v>0.99189506635416103</v>
      </c>
      <c r="P20" s="14">
        <v>0.98934931998277997</v>
      </c>
      <c r="Q20" s="14">
        <v>0.99055044457553998</v>
      </c>
      <c r="R20" s="14">
        <v>0.98260495224732503</v>
      </c>
      <c r="S20" s="14">
        <v>0.98886568131932295</v>
      </c>
      <c r="T20" s="14">
        <v>0.99146457479657901</v>
      </c>
      <c r="U20" s="14">
        <v>0.98698427377137099</v>
      </c>
      <c r="V20" s="14">
        <v>0.99358514432096601</v>
      </c>
      <c r="W20" s="14">
        <v>0.99001897351679702</v>
      </c>
      <c r="X20" s="14">
        <v>0.98687797955962298</v>
      </c>
      <c r="Y20" s="7">
        <v>0.99579606392533804</v>
      </c>
      <c r="Z20" s="15">
        <v>0.99579606392533804</v>
      </c>
      <c r="AA20" s="15">
        <v>0.99579606392533804</v>
      </c>
      <c r="AB20" s="15">
        <v>0.99579606392533804</v>
      </c>
      <c r="AC20" s="15">
        <v>0.99579606392533804</v>
      </c>
      <c r="AD20" s="15">
        <v>0.99579606392533804</v>
      </c>
      <c r="AE20" s="15">
        <v>0.99579606392533804</v>
      </c>
      <c r="AF20" s="15">
        <v>0.99579606392533804</v>
      </c>
      <c r="AG20" s="15">
        <v>0.99579606392533804</v>
      </c>
      <c r="AH20" s="15">
        <v>0.99579606392533804</v>
      </c>
      <c r="AI20" s="15">
        <v>0.99579606392533804</v>
      </c>
      <c r="AJ20" s="15">
        <v>0.99579606392533804</v>
      </c>
      <c r="AK20" s="15">
        <v>0.99579606392533804</v>
      </c>
      <c r="AL20" s="15">
        <v>0.99579606392533804</v>
      </c>
      <c r="AM20" s="15">
        <v>0.99579606392533804</v>
      </c>
      <c r="AN20" s="15">
        <v>0.99579606392533804</v>
      </c>
      <c r="AO20" s="15">
        <v>0.99579606392533804</v>
      </c>
      <c r="AP20" s="15">
        <v>0.99579606392533804</v>
      </c>
      <c r="AQ20" s="15">
        <v>0.99579606392533804</v>
      </c>
      <c r="AR20" s="15">
        <v>0.99579606392533804</v>
      </c>
      <c r="AS20" s="15">
        <v>0.99579606392533804</v>
      </c>
      <c r="AT20" s="15">
        <v>0.99579606392533804</v>
      </c>
      <c r="AU20" s="15">
        <v>0.99579606392533804</v>
      </c>
      <c r="AV20" s="15">
        <v>0.99579606392533804</v>
      </c>
      <c r="AW20" s="15">
        <v>0.99579606392533804</v>
      </c>
      <c r="AX20" s="15">
        <v>0.97276210823939502</v>
      </c>
      <c r="AY20" s="15">
        <v>0.99579606392533804</v>
      </c>
      <c r="AZ20" s="15">
        <v>0.99579606392533804</v>
      </c>
      <c r="BA20" s="15">
        <v>0.97109328911494097</v>
      </c>
      <c r="BB20" s="15">
        <v>0.99579606392533804</v>
      </c>
      <c r="BC20" s="15">
        <v>0.99579606392533804</v>
      </c>
      <c r="BD20" s="15">
        <v>0.99576417566181397</v>
      </c>
      <c r="BE20" s="15">
        <v>0.97097105077142998</v>
      </c>
      <c r="BF20" s="15">
        <v>0.99579606392533804</v>
      </c>
      <c r="BG20" s="15">
        <v>0.99579606392533804</v>
      </c>
      <c r="BH20" s="15">
        <v>0.97276742294998297</v>
      </c>
      <c r="BI20" s="15">
        <v>0.99579606392533804</v>
      </c>
      <c r="BJ20" s="15">
        <v>0.97445750091678696</v>
      </c>
      <c r="BK20" s="15">
        <v>0.96544375176049702</v>
      </c>
      <c r="BL20" s="15">
        <v>0.97276742294998297</v>
      </c>
      <c r="BM20" s="15">
        <v>0.97137496877607499</v>
      </c>
      <c r="BN20" s="15">
        <v>0.99579606392533804</v>
      </c>
      <c r="BO20" s="15">
        <v>0.99579606392533804</v>
      </c>
      <c r="BP20" s="15">
        <v>0.99579606392533804</v>
      </c>
      <c r="BQ20" s="15">
        <v>0.97037580318563699</v>
      </c>
      <c r="BR20" s="15">
        <v>0.97037048847505003</v>
      </c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</row>
    <row r="21" spans="1:93" ht="14.25" customHeight="1" x14ac:dyDescent="0.3">
      <c r="A21" s="14" t="s">
        <v>80</v>
      </c>
      <c r="B21" s="14">
        <v>0.98315236743783097</v>
      </c>
      <c r="C21" s="14">
        <v>0.997002503228686</v>
      </c>
      <c r="D21" s="14">
        <v>0.98797280994063397</v>
      </c>
      <c r="E21" s="14">
        <v>0.99432388909261904</v>
      </c>
      <c r="F21" s="14">
        <v>0.99543466360539301</v>
      </c>
      <c r="G21" s="14">
        <v>0.98854148397348995</v>
      </c>
      <c r="H21" s="14">
        <v>0.99595550524296195</v>
      </c>
      <c r="I21" s="14">
        <v>0.98945029948394103</v>
      </c>
      <c r="J21" s="14">
        <v>0.99373395621741401</v>
      </c>
      <c r="K21" s="14">
        <v>0.99112443331898303</v>
      </c>
      <c r="L21" s="14">
        <v>0.99447270098906704</v>
      </c>
      <c r="M21" s="14">
        <v>0.99171968090477602</v>
      </c>
      <c r="N21" s="14">
        <v>0.99237870501761805</v>
      </c>
      <c r="O21" s="14">
        <v>0.99336724118688102</v>
      </c>
      <c r="P21" s="14">
        <v>0.99166653379890202</v>
      </c>
      <c r="Q21" s="14">
        <v>0.979394867052514</v>
      </c>
      <c r="R21" s="14">
        <v>0.98967351732861297</v>
      </c>
      <c r="S21" s="14">
        <v>0.98749980069835297</v>
      </c>
      <c r="T21" s="14">
        <v>0.99025282078264398</v>
      </c>
      <c r="U21" s="14">
        <v>0.99441423917260496</v>
      </c>
      <c r="V21" s="14">
        <v>0.99182597511652504</v>
      </c>
      <c r="W21" s="14">
        <v>0.99167716322007604</v>
      </c>
      <c r="X21" s="14">
        <v>0.99114569216133297</v>
      </c>
      <c r="Y21" s="7">
        <v>0.99702376207103605</v>
      </c>
      <c r="Z21" s="15">
        <v>0.99702376207103605</v>
      </c>
      <c r="AA21" s="15">
        <v>0.99702376207103605</v>
      </c>
      <c r="AB21" s="15">
        <v>0.99702376207103605</v>
      </c>
      <c r="AC21" s="15">
        <v>0.99702376207103605</v>
      </c>
      <c r="AD21" s="15">
        <v>0.99702376207103605</v>
      </c>
      <c r="AE21" s="15">
        <v>0.99702376207103605</v>
      </c>
      <c r="AF21" s="15">
        <v>0.99702376207103605</v>
      </c>
      <c r="AG21" s="15">
        <v>0.99702376207103605</v>
      </c>
      <c r="AH21" s="15">
        <v>0.99702376207103605</v>
      </c>
      <c r="AI21" s="15">
        <v>0.99702376207103605</v>
      </c>
      <c r="AJ21" s="15">
        <v>0.99702376207103605</v>
      </c>
      <c r="AK21" s="15">
        <v>0.99702376207103605</v>
      </c>
      <c r="AL21" s="15">
        <v>0.99702376207103605</v>
      </c>
      <c r="AM21" s="15">
        <v>0.99702376207103605</v>
      </c>
      <c r="AN21" s="15">
        <v>0.99702376207103605</v>
      </c>
      <c r="AO21" s="15">
        <v>0.99702376207103605</v>
      </c>
      <c r="AP21" s="15">
        <v>0.99702376207103605</v>
      </c>
      <c r="AQ21" s="15">
        <v>0.99702376207103605</v>
      </c>
      <c r="AR21" s="15">
        <v>0.99702376207103605</v>
      </c>
      <c r="AS21" s="15">
        <v>0.99702376207103605</v>
      </c>
      <c r="AT21" s="15">
        <v>0.99702376207103605</v>
      </c>
      <c r="AU21" s="15">
        <v>0.99702376207103605</v>
      </c>
      <c r="AV21" s="15">
        <v>0.99702376207103605</v>
      </c>
      <c r="AW21" s="15">
        <v>0.99702376207103605</v>
      </c>
      <c r="AX21" s="15">
        <v>0.97381973564629498</v>
      </c>
      <c r="AY21" s="15">
        <v>0.99702376207103605</v>
      </c>
      <c r="AZ21" s="15">
        <v>0.99702376207103605</v>
      </c>
      <c r="BA21" s="15">
        <v>0.97399512109567998</v>
      </c>
      <c r="BB21" s="15">
        <v>0.99702376207103605</v>
      </c>
      <c r="BC21" s="15">
        <v>0.99702376207103605</v>
      </c>
      <c r="BD21" s="15">
        <v>0.99702376207103605</v>
      </c>
      <c r="BE21" s="15">
        <v>0.97399512109567998</v>
      </c>
      <c r="BF21" s="15">
        <v>0.99702376207103605</v>
      </c>
      <c r="BG21" s="15">
        <v>0.99702376207103605</v>
      </c>
      <c r="BH21" s="15">
        <v>0.97399512109567998</v>
      </c>
      <c r="BI21" s="15">
        <v>0.99702376207103605</v>
      </c>
      <c r="BJ21" s="15">
        <v>0.99702376207103605</v>
      </c>
      <c r="BK21" s="15">
        <v>0.89066045908470004</v>
      </c>
      <c r="BL21" s="15">
        <v>0.97321385863932697</v>
      </c>
      <c r="BM21" s="15">
        <v>0.97325106161343899</v>
      </c>
      <c r="BN21" s="15">
        <v>0.99702376207103605</v>
      </c>
      <c r="BO21" s="15">
        <v>0.99702376207103605</v>
      </c>
      <c r="BP21" s="15">
        <v>0.99702376207103605</v>
      </c>
      <c r="BQ21" s="15">
        <v>0.971630074884272</v>
      </c>
      <c r="BR21" s="15">
        <v>0.97161944546309698</v>
      </c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</row>
    <row r="22" spans="1:93" ht="14.25" customHeight="1" x14ac:dyDescent="0.3">
      <c r="A22" s="14" t="s">
        <v>81</v>
      </c>
      <c r="B22" s="14">
        <v>0.99006680591208396</v>
      </c>
      <c r="C22" s="14">
        <v>0.99714068570395997</v>
      </c>
      <c r="D22" s="14">
        <v>0.98100522436050697</v>
      </c>
      <c r="E22" s="14">
        <v>0.98449698921645201</v>
      </c>
      <c r="F22" s="14">
        <v>0.99037505912615498</v>
      </c>
      <c r="G22" s="14">
        <v>0.99196415759179801</v>
      </c>
      <c r="H22" s="14">
        <v>0.98522510456693002</v>
      </c>
      <c r="I22" s="14">
        <v>0.99255409046700305</v>
      </c>
      <c r="J22" s="14">
        <v>0.98822260133824402</v>
      </c>
      <c r="K22" s="14">
        <v>0.99032191202028097</v>
      </c>
      <c r="L22" s="14">
        <v>0.99057170341789003</v>
      </c>
      <c r="M22" s="14">
        <v>0.96940321114813599</v>
      </c>
      <c r="N22" s="14">
        <v>0.98668133526788804</v>
      </c>
      <c r="O22" s="14">
        <v>0.98392300047300896</v>
      </c>
      <c r="P22" s="14">
        <v>0.987861201018298</v>
      </c>
      <c r="Q22" s="14">
        <v>0.98211068416269298</v>
      </c>
      <c r="R22" s="14">
        <v>0.98320551454370497</v>
      </c>
      <c r="S22" s="14">
        <v>0.98711182682547005</v>
      </c>
      <c r="T22" s="14">
        <v>0.98548021067512703</v>
      </c>
      <c r="U22" s="14">
        <v>0.98190341044978302</v>
      </c>
      <c r="V22" s="14">
        <v>0.978071504116243</v>
      </c>
      <c r="W22" s="14">
        <v>0.98455545103291398</v>
      </c>
      <c r="X22" s="14">
        <v>0.98274844943318596</v>
      </c>
      <c r="Y22" s="7">
        <v>0.99714068570395997</v>
      </c>
      <c r="Z22" s="15">
        <v>0.99714068570395997</v>
      </c>
      <c r="AA22" s="15">
        <v>0.99714068570395997</v>
      </c>
      <c r="AB22" s="15">
        <v>0.99714068570395997</v>
      </c>
      <c r="AC22" s="15">
        <v>0.99714068570395997</v>
      </c>
      <c r="AD22" s="15">
        <v>0.99714068570395997</v>
      </c>
      <c r="AE22" s="15">
        <v>0.99714068570395997</v>
      </c>
      <c r="AF22" s="15">
        <v>0.99714068570395997</v>
      </c>
      <c r="AG22" s="15">
        <v>0.99714068570395997</v>
      </c>
      <c r="AH22" s="15">
        <v>0.99714068570395997</v>
      </c>
      <c r="AI22" s="15">
        <v>0.99714068570395997</v>
      </c>
      <c r="AJ22" s="15">
        <v>0.99714068570395997</v>
      </c>
      <c r="AK22" s="15">
        <v>0.99714068570395997</v>
      </c>
      <c r="AL22" s="15">
        <v>0.99714068570395997</v>
      </c>
      <c r="AM22" s="15">
        <v>0.99714068570395997</v>
      </c>
      <c r="AN22" s="15">
        <v>0.99714068570395997</v>
      </c>
      <c r="AO22" s="15">
        <v>0.99714068570395997</v>
      </c>
      <c r="AP22" s="15">
        <v>0.99714068570395997</v>
      </c>
      <c r="AQ22" s="15">
        <v>0.99714068570395997</v>
      </c>
      <c r="AR22" s="15">
        <v>0.99714068570395997</v>
      </c>
      <c r="AS22" s="15">
        <v>0.99714068570395997</v>
      </c>
      <c r="AT22" s="15">
        <v>0.99714068570395997</v>
      </c>
      <c r="AU22" s="15">
        <v>0.99714068570395997</v>
      </c>
      <c r="AV22" s="15">
        <v>0.99714068570395997</v>
      </c>
      <c r="AW22" s="15">
        <v>0.99714068570395997</v>
      </c>
      <c r="AX22" s="15">
        <v>0.97411204472860402</v>
      </c>
      <c r="AY22" s="15">
        <v>0.99714068570395997</v>
      </c>
      <c r="AZ22" s="15">
        <v>0.99714068570395997</v>
      </c>
      <c r="BA22" s="15">
        <v>0.97411204472860402</v>
      </c>
      <c r="BB22" s="15">
        <v>0.99714068570395997</v>
      </c>
      <c r="BC22" s="15">
        <v>0.99714068570395997</v>
      </c>
      <c r="BD22" s="15">
        <v>0.99714068570395997</v>
      </c>
      <c r="BE22" s="15">
        <v>0.97320322921815205</v>
      </c>
      <c r="BF22" s="15">
        <v>0.99714068570395997</v>
      </c>
      <c r="BG22" s="15">
        <v>0.99714068570395997</v>
      </c>
      <c r="BH22" s="15">
        <v>0.99714068570395997</v>
      </c>
      <c r="BI22" s="15">
        <v>0.99714068570395997</v>
      </c>
      <c r="BJ22" s="15">
        <v>0.97411204472860402</v>
      </c>
      <c r="BK22" s="15">
        <v>0.97172573967484599</v>
      </c>
      <c r="BL22" s="15">
        <v>0.97231567255005102</v>
      </c>
      <c r="BM22" s="15">
        <v>0.97411204472860402</v>
      </c>
      <c r="BN22" s="15">
        <v>0.99714068570395997</v>
      </c>
      <c r="BO22" s="15">
        <v>0.99714068570395997</v>
      </c>
      <c r="BP22" s="15">
        <v>0.99714068570395997</v>
      </c>
      <c r="BQ22" s="15">
        <v>0.97175231322778299</v>
      </c>
      <c r="BR22" s="15">
        <v>0.96988684981159301</v>
      </c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</row>
    <row r="23" spans="1:93" ht="14.25" customHeight="1" x14ac:dyDescent="0.3">
      <c r="A23" s="14" t="s">
        <v>82</v>
      </c>
      <c r="B23" s="14">
        <v>0.96582109621220502</v>
      </c>
      <c r="C23" s="14">
        <v>0.99871915474842798</v>
      </c>
      <c r="D23" s="14">
        <v>0.98096270667580798</v>
      </c>
      <c r="E23" s="14">
        <v>0.98761140962068905</v>
      </c>
      <c r="F23" s="14">
        <v>0.99249031393995402</v>
      </c>
      <c r="G23" s="14">
        <v>0.987590150778339</v>
      </c>
      <c r="H23" s="14">
        <v>0.98989673517328602</v>
      </c>
      <c r="I23" s="14">
        <v>0.98900917850518399</v>
      </c>
      <c r="J23" s="14">
        <v>0.98687797955962298</v>
      </c>
      <c r="K23" s="14">
        <v>0.973803791514533</v>
      </c>
      <c r="L23" s="14">
        <v>0.99043883565320401</v>
      </c>
      <c r="M23" s="14">
        <v>0.98583098157389804</v>
      </c>
      <c r="N23" s="14">
        <v>0.98902512263694597</v>
      </c>
      <c r="O23" s="14">
        <v>0.99211828419883397</v>
      </c>
      <c r="P23" s="14">
        <v>0.98842987505115398</v>
      </c>
      <c r="Q23" s="14">
        <v>0.98801532762533395</v>
      </c>
      <c r="R23" s="14">
        <v>0.98613392007738199</v>
      </c>
      <c r="S23" s="14">
        <v>0.98657504105613902</v>
      </c>
      <c r="T23" s="14">
        <v>0.97965528787129896</v>
      </c>
      <c r="U23" s="14">
        <v>0.98500188672225797</v>
      </c>
      <c r="V23" s="14">
        <v>0.99049729746966597</v>
      </c>
      <c r="W23" s="14">
        <v>0.98107963030873102</v>
      </c>
      <c r="X23" s="14">
        <v>0.98001668819124399</v>
      </c>
      <c r="Y23" s="7">
        <v>0.99874572830136499</v>
      </c>
      <c r="Z23" s="15">
        <v>0.99874572830136499</v>
      </c>
      <c r="AA23" s="15">
        <v>0.99874572830136499</v>
      </c>
      <c r="AB23" s="15">
        <v>0.99874572830136499</v>
      </c>
      <c r="AC23" s="15">
        <v>0.99874572830136499</v>
      </c>
      <c r="AD23" s="15">
        <v>0.99874572830136499</v>
      </c>
      <c r="AE23" s="15">
        <v>0.99874572830136499</v>
      </c>
      <c r="AF23" s="15">
        <v>0.99874572830136499</v>
      </c>
      <c r="AG23" s="15">
        <v>0.99874572830136499</v>
      </c>
      <c r="AH23" s="15">
        <v>0.99874572830136499</v>
      </c>
      <c r="AI23" s="15">
        <v>0.99874572830136499</v>
      </c>
      <c r="AJ23" s="15">
        <v>0.99874572830136499</v>
      </c>
      <c r="AK23" s="15">
        <v>0.99874572830136499</v>
      </c>
      <c r="AL23" s="15">
        <v>0.99874572830136499</v>
      </c>
      <c r="AM23" s="15">
        <v>0.99874572830136499</v>
      </c>
      <c r="AN23" s="15">
        <v>0.99874572830136499</v>
      </c>
      <c r="AO23" s="15">
        <v>0.99874572830136499</v>
      </c>
      <c r="AP23" s="15">
        <v>0.99874572830136499</v>
      </c>
      <c r="AQ23" s="15">
        <v>0.99874572830136499</v>
      </c>
      <c r="AR23" s="15">
        <v>0.99874572830136499</v>
      </c>
      <c r="AS23" s="15">
        <v>0.99874572830136499</v>
      </c>
      <c r="AT23" s="15">
        <v>0.99874572830136499</v>
      </c>
      <c r="AU23" s="15">
        <v>0.99874572830136499</v>
      </c>
      <c r="AV23" s="15">
        <v>0.99874572830136499</v>
      </c>
      <c r="AW23" s="15">
        <v>0.99874572830136499</v>
      </c>
      <c r="AX23" s="15">
        <v>0.997852856922676</v>
      </c>
      <c r="AY23" s="15">
        <v>0.99874572830136499</v>
      </c>
      <c r="AZ23" s="15">
        <v>0.99874572830136499</v>
      </c>
      <c r="BA23" s="15">
        <v>0.97571708732600904</v>
      </c>
      <c r="BB23" s="15">
        <v>0.99874572830136499</v>
      </c>
      <c r="BC23" s="15">
        <v>0.97571708732600904</v>
      </c>
      <c r="BD23" s="15">
        <v>0.99874572830136499</v>
      </c>
      <c r="BE23" s="15">
        <v>0.97473386586733402</v>
      </c>
      <c r="BF23" s="15">
        <v>0.99874572830136499</v>
      </c>
      <c r="BG23" s="15">
        <v>0.99874572830136499</v>
      </c>
      <c r="BH23" s="15">
        <v>0.97571708732600904</v>
      </c>
      <c r="BI23" s="15">
        <v>0.99874572830136499</v>
      </c>
      <c r="BJ23" s="15">
        <v>0.99874572830136499</v>
      </c>
      <c r="BK23" s="15">
        <v>0.97286840245114403</v>
      </c>
      <c r="BL23" s="15">
        <v>0.97356462953809797</v>
      </c>
      <c r="BM23" s="15">
        <v>0.99874572830136499</v>
      </c>
      <c r="BN23" s="15">
        <v>0.99874572830136499</v>
      </c>
      <c r="BO23" s="15">
        <v>0.99874572830136499</v>
      </c>
      <c r="BP23" s="15">
        <v>0.99874572830136499</v>
      </c>
      <c r="BQ23" s="15">
        <v>0.97334141169342603</v>
      </c>
      <c r="BR23" s="15">
        <v>0.973304208719314</v>
      </c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</row>
    <row r="24" spans="1:93" ht="14.25" customHeight="1" x14ac:dyDescent="0.3">
      <c r="A24" s="14" t="s">
        <v>83</v>
      </c>
      <c r="B24" s="14">
        <v>0.93733956217414105</v>
      </c>
      <c r="C24" s="14">
        <v>0.99575354624063905</v>
      </c>
      <c r="D24" s="14">
        <v>0.99879356069665204</v>
      </c>
      <c r="E24" s="14">
        <v>0.99975020860238994</v>
      </c>
      <c r="F24" s="14">
        <v>0.99925062580717094</v>
      </c>
      <c r="G24" s="14">
        <v>0.99919216399070898</v>
      </c>
      <c r="H24" s="14">
        <v>0.99946321423066897</v>
      </c>
      <c r="I24" s="14">
        <v>0.99961202612711697</v>
      </c>
      <c r="J24" s="14">
        <v>0.99962265554829199</v>
      </c>
      <c r="K24" s="14">
        <v>0.99938349357185696</v>
      </c>
      <c r="L24" s="14">
        <v>0.99867132235314104</v>
      </c>
      <c r="M24" s="14">
        <v>0.99927719936010795</v>
      </c>
      <c r="N24" s="14">
        <v>0.99863943408961597</v>
      </c>
      <c r="O24" s="14">
        <v>0.99744362420744304</v>
      </c>
      <c r="P24" s="14">
        <v>0.99954293488947998</v>
      </c>
      <c r="Q24" s="14">
        <v>0.998150480715572</v>
      </c>
      <c r="R24" s="14">
        <v>0.99942601125655695</v>
      </c>
      <c r="S24" s="14">
        <v>0.99823020137438401</v>
      </c>
      <c r="T24" s="14">
        <v>0.99973957918121503</v>
      </c>
      <c r="U24" s="14">
        <v>0.99974489389180299</v>
      </c>
      <c r="V24" s="14">
        <v>0.999202793411884</v>
      </c>
      <c r="W24" s="14">
        <v>0.997975095266187</v>
      </c>
      <c r="X24" s="14">
        <v>0.99980335570826495</v>
      </c>
      <c r="Y24" s="7">
        <v>0.99987776165648901</v>
      </c>
      <c r="Z24" s="15">
        <v>0.99987776165648901</v>
      </c>
      <c r="AA24" s="15">
        <v>0.99987776165648901</v>
      </c>
      <c r="AB24" s="15">
        <v>0.99987776165648901</v>
      </c>
      <c r="AC24" s="15">
        <v>0.99987776165648901</v>
      </c>
      <c r="AD24" s="15">
        <v>0.99987776165648901</v>
      </c>
      <c r="AE24" s="15">
        <v>0.99987776165648901</v>
      </c>
      <c r="AF24" s="15">
        <v>0.99987776165648901</v>
      </c>
      <c r="AG24" s="15">
        <v>0.99987776165648901</v>
      </c>
      <c r="AH24" s="15">
        <v>0.99987776165648901</v>
      </c>
      <c r="AI24" s="15">
        <v>0.99987776165648901</v>
      </c>
      <c r="AJ24" s="15">
        <v>0.99987776165648901</v>
      </c>
      <c r="AK24" s="15">
        <v>0.99987776165648901</v>
      </c>
      <c r="AL24" s="15">
        <v>0.99987776165648901</v>
      </c>
      <c r="AM24" s="15">
        <v>0.99987776165648901</v>
      </c>
      <c r="AN24" s="15">
        <v>0.99987776165648901</v>
      </c>
      <c r="AO24" s="15">
        <v>0.99987776165648901</v>
      </c>
      <c r="AP24" s="15">
        <v>0.99987776165648901</v>
      </c>
      <c r="AQ24" s="15">
        <v>0.99987776165648901</v>
      </c>
      <c r="AR24" s="15">
        <v>0.99987776165648901</v>
      </c>
      <c r="AS24" s="15">
        <v>0.99987776165648901</v>
      </c>
      <c r="AT24" s="15">
        <v>0.99987776165648901</v>
      </c>
      <c r="AU24" s="15">
        <v>0.99987776165648901</v>
      </c>
      <c r="AV24" s="15">
        <v>0.99987776165648901</v>
      </c>
      <c r="AW24" s="15">
        <v>0.99987776165648901</v>
      </c>
      <c r="AX24" s="15">
        <v>0.98535797233161604</v>
      </c>
      <c r="AY24" s="15">
        <v>0.99987776165648901</v>
      </c>
      <c r="AZ24" s="15">
        <v>0.99987776165648901</v>
      </c>
      <c r="BA24" s="15">
        <v>0.98477866887758603</v>
      </c>
      <c r="BB24" s="15">
        <v>0.99987776165648901</v>
      </c>
      <c r="BC24" s="15">
        <v>0.99987776165648901</v>
      </c>
      <c r="BD24" s="15">
        <v>0.99987776165648901</v>
      </c>
      <c r="BE24" s="15">
        <v>0.99987776165648901</v>
      </c>
      <c r="BF24" s="15">
        <v>0.99987776165648901</v>
      </c>
      <c r="BG24" s="15">
        <v>0.99987776165648901</v>
      </c>
      <c r="BH24" s="15">
        <v>0.99987776165648901</v>
      </c>
      <c r="BI24" s="15">
        <v>0.99987776165648901</v>
      </c>
      <c r="BJ24" s="15">
        <v>0.99987776165648901</v>
      </c>
      <c r="BK24" s="15">
        <v>0.972156231232428</v>
      </c>
      <c r="BL24" s="15">
        <v>0.99987776165648901</v>
      </c>
      <c r="BM24" s="15">
        <v>0.97684912068113305</v>
      </c>
      <c r="BN24" s="15">
        <v>0.99987776165648901</v>
      </c>
      <c r="BO24" s="15">
        <v>0.99987776165648901</v>
      </c>
      <c r="BP24" s="15">
        <v>0.99987776165648901</v>
      </c>
      <c r="BQ24" s="15">
        <v>0.97682786183878301</v>
      </c>
      <c r="BR24" s="15">
        <v>0.97244322560414898</v>
      </c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</row>
    <row r="25" spans="1:93" ht="14.25" customHeight="1" x14ac:dyDescent="0.3">
      <c r="A25" s="14" t="s">
        <v>84</v>
      </c>
      <c r="B25" s="14">
        <v>1</v>
      </c>
      <c r="C25" s="14">
        <v>1</v>
      </c>
      <c r="D25" s="14">
        <v>1</v>
      </c>
      <c r="E25" s="14">
        <v>1</v>
      </c>
      <c r="F25" s="14">
        <v>1</v>
      </c>
      <c r="G25" s="14">
        <v>1</v>
      </c>
      <c r="H25" s="14">
        <v>1</v>
      </c>
      <c r="I25" s="14">
        <v>1</v>
      </c>
      <c r="J25" s="14">
        <v>1</v>
      </c>
      <c r="K25" s="14">
        <v>1</v>
      </c>
      <c r="L25" s="14">
        <v>1</v>
      </c>
      <c r="M25" s="14">
        <v>1</v>
      </c>
      <c r="N25" s="14">
        <v>1</v>
      </c>
      <c r="O25" s="14">
        <v>1</v>
      </c>
      <c r="P25" s="14">
        <v>1</v>
      </c>
      <c r="Q25" s="14">
        <v>1</v>
      </c>
      <c r="R25" s="14">
        <v>1</v>
      </c>
      <c r="S25" s="14">
        <v>1</v>
      </c>
      <c r="T25" s="14">
        <v>1</v>
      </c>
      <c r="U25" s="14">
        <v>1</v>
      </c>
      <c r="V25" s="14">
        <v>1</v>
      </c>
      <c r="W25" s="14">
        <v>1</v>
      </c>
      <c r="X25" s="14">
        <v>1</v>
      </c>
      <c r="Y25" s="16">
        <v>1</v>
      </c>
      <c r="Z25" s="15">
        <v>1</v>
      </c>
      <c r="AA25" s="15">
        <v>1</v>
      </c>
      <c r="AB25" s="15">
        <v>1</v>
      </c>
      <c r="AC25" s="15">
        <v>1</v>
      </c>
      <c r="AD25" s="15">
        <v>1</v>
      </c>
      <c r="AE25" s="15">
        <v>1</v>
      </c>
      <c r="AF25" s="15">
        <v>1</v>
      </c>
      <c r="AG25" s="15">
        <v>1</v>
      </c>
      <c r="AH25" s="15">
        <v>1</v>
      </c>
      <c r="AI25" s="15">
        <v>1</v>
      </c>
      <c r="AJ25" s="15">
        <v>1</v>
      </c>
      <c r="AK25" s="15">
        <v>1</v>
      </c>
      <c r="AL25" s="15">
        <v>1</v>
      </c>
      <c r="AM25" s="15">
        <v>1</v>
      </c>
      <c r="AN25" s="15">
        <v>1</v>
      </c>
      <c r="AO25" s="15">
        <v>1</v>
      </c>
      <c r="AP25" s="15">
        <v>1</v>
      </c>
      <c r="AQ25" s="15">
        <v>1</v>
      </c>
      <c r="AR25" s="15">
        <v>1</v>
      </c>
      <c r="AS25" s="15">
        <v>1</v>
      </c>
      <c r="AT25" s="15">
        <v>1</v>
      </c>
      <c r="AU25" s="15">
        <v>1</v>
      </c>
      <c r="AV25" s="15">
        <v>1</v>
      </c>
      <c r="AW25" s="15">
        <v>1</v>
      </c>
      <c r="AX25" s="15">
        <v>1</v>
      </c>
      <c r="AY25" s="15">
        <v>1</v>
      </c>
      <c r="AZ25" s="15">
        <v>1</v>
      </c>
      <c r="BA25" s="15">
        <v>1</v>
      </c>
      <c r="BB25" s="15">
        <v>1</v>
      </c>
      <c r="BC25" s="15">
        <v>1</v>
      </c>
      <c r="BD25" s="15">
        <v>1</v>
      </c>
      <c r="BE25" s="15">
        <v>1</v>
      </c>
      <c r="BF25" s="15">
        <v>1</v>
      </c>
      <c r="BG25" s="15">
        <v>1</v>
      </c>
      <c r="BH25" s="15">
        <v>1</v>
      </c>
      <c r="BI25" s="15">
        <v>1</v>
      </c>
      <c r="BJ25" s="15">
        <v>1</v>
      </c>
      <c r="BK25" s="15">
        <v>1</v>
      </c>
      <c r="BL25" s="15">
        <v>1</v>
      </c>
      <c r="BM25" s="15">
        <v>0.98380076212949796</v>
      </c>
      <c r="BN25" s="15">
        <v>1</v>
      </c>
      <c r="BO25" s="15">
        <v>1</v>
      </c>
      <c r="BP25" s="15">
        <v>1</v>
      </c>
      <c r="BQ25" s="15">
        <v>0.97697135902464405</v>
      </c>
      <c r="BR25" s="15">
        <v>1</v>
      </c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</row>
    <row r="26" spans="1:93" ht="14.25" customHeight="1" x14ac:dyDescent="0.3">
      <c r="A26" s="14" t="s">
        <v>85</v>
      </c>
      <c r="B26" s="14">
        <v>0.94913290496766001</v>
      </c>
      <c r="C26" s="14">
        <v>0.95780651264635297</v>
      </c>
      <c r="D26" s="14">
        <v>0.94779891261021298</v>
      </c>
      <c r="E26" s="14">
        <v>0.95531922809143399</v>
      </c>
      <c r="F26" s="14">
        <v>0.953522855912881</v>
      </c>
      <c r="G26" s="14">
        <v>0.95558496362080603</v>
      </c>
      <c r="H26" s="14">
        <v>0.95232704603070795</v>
      </c>
      <c r="I26" s="14">
        <v>0.95412873291984801</v>
      </c>
      <c r="J26" s="14">
        <v>0.95163081894375401</v>
      </c>
      <c r="K26" s="14">
        <v>0.95249711676950599</v>
      </c>
      <c r="L26" s="14">
        <v>0.95399586515516299</v>
      </c>
      <c r="M26" s="14">
        <v>0.95283725824710197</v>
      </c>
      <c r="N26" s="14">
        <v>0.95455390976684296</v>
      </c>
      <c r="O26" s="14">
        <v>0.95545741056670697</v>
      </c>
      <c r="P26" s="14">
        <v>0.951753057287265</v>
      </c>
      <c r="Q26" s="14">
        <v>0.95286914651062604</v>
      </c>
      <c r="R26" s="14">
        <v>0.94577400787640098</v>
      </c>
      <c r="S26" s="14">
        <v>0.95496845719266299</v>
      </c>
      <c r="T26" s="14">
        <v>0.95215166058132295</v>
      </c>
      <c r="U26" s="14">
        <v>0.95664259102770499</v>
      </c>
      <c r="V26" s="14">
        <v>0.95576566378077799</v>
      </c>
      <c r="W26" s="14">
        <v>0.95427223010570905</v>
      </c>
      <c r="X26" s="14">
        <v>0.94241511078514195</v>
      </c>
      <c r="Y26" s="7">
        <v>0.95780651264635297</v>
      </c>
      <c r="Z26" s="15">
        <v>0.95780651264635297</v>
      </c>
      <c r="AA26" s="15">
        <v>0.95780651264635297</v>
      </c>
      <c r="AB26" s="15">
        <v>0.95780651264635297</v>
      </c>
      <c r="AC26" s="15">
        <v>0.95780651264635297</v>
      </c>
      <c r="AD26" s="15">
        <v>0.95780651264635297</v>
      </c>
      <c r="AE26" s="15">
        <v>0.95780651264635297</v>
      </c>
      <c r="AF26" s="15">
        <v>0.95780651264635297</v>
      </c>
      <c r="AG26" s="15">
        <v>0.95780651264635297</v>
      </c>
      <c r="AH26" s="15">
        <v>0.95780651264635297</v>
      </c>
      <c r="AI26" s="15">
        <v>0.95780651264635297</v>
      </c>
      <c r="AJ26" s="15">
        <v>0.95780651264635297</v>
      </c>
      <c r="AK26" s="15">
        <v>0.95780651264635297</v>
      </c>
      <c r="AL26" s="15">
        <v>0.95780651264635297</v>
      </c>
      <c r="AM26" s="15">
        <v>0.95780651264635297</v>
      </c>
      <c r="AN26" s="15">
        <v>0.95780651264635297</v>
      </c>
      <c r="AO26" s="15">
        <v>0.95780651264635297</v>
      </c>
      <c r="AP26" s="15">
        <v>0.95780651264635297</v>
      </c>
      <c r="AQ26" s="15">
        <v>0.95780651264635297</v>
      </c>
      <c r="AR26" s="15">
        <v>0.95780651264635297</v>
      </c>
      <c r="AS26" s="15">
        <v>0.95780651264635297</v>
      </c>
      <c r="AT26" s="15">
        <v>0.95780651264635297</v>
      </c>
      <c r="AU26" s="15">
        <v>0.95780651264635297</v>
      </c>
      <c r="AV26" s="15">
        <v>0.95780651264635297</v>
      </c>
      <c r="AW26" s="15">
        <v>0.95780651264635297</v>
      </c>
      <c r="AX26" s="15">
        <v>0.93256163735603703</v>
      </c>
      <c r="AY26" s="15">
        <v>0.95780651264635297</v>
      </c>
      <c r="AZ26" s="15">
        <v>0.95780651264635297</v>
      </c>
      <c r="BA26" s="15">
        <v>0.93272107867366005</v>
      </c>
      <c r="BB26" s="15">
        <v>0.95602608459956295</v>
      </c>
      <c r="BC26" s="15">
        <v>0.93277954049012202</v>
      </c>
      <c r="BD26" s="15">
        <v>0.93477787167099802</v>
      </c>
      <c r="BE26" s="15">
        <v>0.93418262408520503</v>
      </c>
      <c r="BF26" s="15">
        <v>0.95780651264635297</v>
      </c>
      <c r="BG26" s="15">
        <v>0.93477787167099802</v>
      </c>
      <c r="BH26" s="15">
        <v>0.93477787167099802</v>
      </c>
      <c r="BI26" s="15">
        <v>0.95780651264635297</v>
      </c>
      <c r="BJ26" s="15">
        <v>0.93477787167099802</v>
      </c>
      <c r="BK26" s="15">
        <v>0.85964380809643004</v>
      </c>
      <c r="BL26" s="15">
        <v>0.93259884033014895</v>
      </c>
      <c r="BM26" s="15">
        <v>0.93265730214661102</v>
      </c>
      <c r="BN26" s="15">
        <v>0.94982913205461394</v>
      </c>
      <c r="BO26" s="15">
        <v>0.93477787167099802</v>
      </c>
      <c r="BP26" s="15">
        <v>0.93477787167099802</v>
      </c>
      <c r="BQ26" s="15">
        <v>0.90091253580786201</v>
      </c>
      <c r="BR26" s="15">
        <v>0.92127319206832503</v>
      </c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</row>
    <row r="27" spans="1:93" ht="14.25" customHeight="1" x14ac:dyDescent="0.3">
      <c r="A27" s="14" t="s">
        <v>86</v>
      </c>
      <c r="B27" s="14">
        <v>0.96678837353911895</v>
      </c>
      <c r="C27" s="14">
        <v>0.98238704911324004</v>
      </c>
      <c r="D27" s="14">
        <v>0.97523344866255302</v>
      </c>
      <c r="E27" s="14">
        <v>0.97811402180094198</v>
      </c>
      <c r="F27" s="14">
        <v>0.979623399607774</v>
      </c>
      <c r="G27" s="14">
        <v>0.97980941447833403</v>
      </c>
      <c r="H27" s="14">
        <v>0.98064913875114901</v>
      </c>
      <c r="I27" s="14">
        <v>0.97888465483611997</v>
      </c>
      <c r="J27" s="14">
        <v>0.98087235659582095</v>
      </c>
      <c r="K27" s="14">
        <v>0.98020801777239197</v>
      </c>
      <c r="L27" s="14">
        <v>0.98162704549923696</v>
      </c>
      <c r="M27" s="14">
        <v>0.973304208719314</v>
      </c>
      <c r="N27" s="14">
        <v>0.97915570507607996</v>
      </c>
      <c r="O27" s="14">
        <v>0.98040466206412702</v>
      </c>
      <c r="P27" s="14">
        <v>0.98007515000770595</v>
      </c>
      <c r="Q27" s="14">
        <v>0.97525470750490195</v>
      </c>
      <c r="R27" s="14">
        <v>0.97944269944780105</v>
      </c>
      <c r="S27" s="14">
        <v>0.97888996954670804</v>
      </c>
      <c r="T27" s="14">
        <v>0.98027710901002796</v>
      </c>
      <c r="U27" s="14">
        <v>0.97414393299212798</v>
      </c>
      <c r="V27" s="14">
        <v>0.98029836785237801</v>
      </c>
      <c r="W27" s="14">
        <v>0.97798646874684403</v>
      </c>
      <c r="X27" s="14">
        <v>0.97631764962238898</v>
      </c>
      <c r="Y27" s="7">
        <v>0.98244019621911405</v>
      </c>
      <c r="Z27" s="15">
        <v>0.98244019621911405</v>
      </c>
      <c r="AA27" s="15">
        <v>0.98244019621911405</v>
      </c>
      <c r="AB27" s="15">
        <v>0.98244019621911405</v>
      </c>
      <c r="AC27" s="15">
        <v>0.98244019621911405</v>
      </c>
      <c r="AD27" s="15">
        <v>0.98244019621911405</v>
      </c>
      <c r="AE27" s="15">
        <v>0.98244019621911405</v>
      </c>
      <c r="AF27" s="15">
        <v>0.98244019621911405</v>
      </c>
      <c r="AG27" s="15">
        <v>0.98244019621911405</v>
      </c>
      <c r="AH27" s="15">
        <v>0.98244019621911405</v>
      </c>
      <c r="AI27" s="15">
        <v>0.98244019621911405</v>
      </c>
      <c r="AJ27" s="15">
        <v>0.98244019621911405</v>
      </c>
      <c r="AK27" s="15">
        <v>0.98244019621911405</v>
      </c>
      <c r="AL27" s="15">
        <v>0.98244019621911405</v>
      </c>
      <c r="AM27" s="15">
        <v>0.98244019621911405</v>
      </c>
      <c r="AN27" s="15">
        <v>0.98244019621911405</v>
      </c>
      <c r="AO27" s="15">
        <v>0.98244019621911405</v>
      </c>
      <c r="AP27" s="15">
        <v>0.98244019621911405</v>
      </c>
      <c r="AQ27" s="15">
        <v>0.98244019621911405</v>
      </c>
      <c r="AR27" s="15">
        <v>0.98244019621911405</v>
      </c>
      <c r="AS27" s="15">
        <v>0.98244019621911405</v>
      </c>
      <c r="AT27" s="15">
        <v>0.98244019621911405</v>
      </c>
      <c r="AU27" s="15">
        <v>0.98244019621911405</v>
      </c>
      <c r="AV27" s="15">
        <v>0.95941155524375898</v>
      </c>
      <c r="AW27" s="15">
        <v>0.98244019621911405</v>
      </c>
      <c r="AX27" s="15">
        <v>0.958842881210903</v>
      </c>
      <c r="AY27" s="15">
        <v>0.98244019621911405</v>
      </c>
      <c r="AZ27" s="15">
        <v>0.98244019621911405</v>
      </c>
      <c r="BA27" s="15">
        <v>0.957721477276954</v>
      </c>
      <c r="BB27" s="15">
        <v>0.98244019621911405</v>
      </c>
      <c r="BC27" s="15">
        <v>0.98244019621911405</v>
      </c>
      <c r="BD27" s="15">
        <v>0.98244019621911405</v>
      </c>
      <c r="BE27" s="15">
        <v>0.95941155524375898</v>
      </c>
      <c r="BF27" s="15">
        <v>0.98244019621911405</v>
      </c>
      <c r="BG27" s="15">
        <v>0.98244019621911405</v>
      </c>
      <c r="BH27" s="15">
        <v>0.95941155524375898</v>
      </c>
      <c r="BI27" s="15">
        <v>0.98244019621911405</v>
      </c>
      <c r="BJ27" s="15">
        <v>0.95941155524375898</v>
      </c>
      <c r="BK27" s="15">
        <v>0.88038180880860095</v>
      </c>
      <c r="BL27" s="15">
        <v>0.95765238603931802</v>
      </c>
      <c r="BM27" s="15">
        <v>0.95765238603931802</v>
      </c>
      <c r="BN27" s="15">
        <v>0.98244019621911405</v>
      </c>
      <c r="BO27" s="15">
        <v>0.95941155524375898</v>
      </c>
      <c r="BP27" s="15">
        <v>0.98244019621911405</v>
      </c>
      <c r="BQ27" s="15">
        <v>0.94835695722189395</v>
      </c>
      <c r="BR27" s="15">
        <v>0.95495782777148797</v>
      </c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</row>
    <row r="28" spans="1:93" ht="14.25" customHeight="1" x14ac:dyDescent="0.3">
      <c r="A28" s="14" t="s">
        <v>87</v>
      </c>
      <c r="B28" s="14">
        <v>0.94273399342038799</v>
      </c>
      <c r="C28" s="14">
        <v>0.97920353747136701</v>
      </c>
      <c r="D28" s="14">
        <v>0.96937132288461203</v>
      </c>
      <c r="E28" s="14">
        <v>0.97629107606945198</v>
      </c>
      <c r="F28" s="14">
        <v>0.97548324006016196</v>
      </c>
      <c r="G28" s="14">
        <v>0.97622729954240295</v>
      </c>
      <c r="H28" s="14">
        <v>0.97702982084110601</v>
      </c>
      <c r="I28" s="14">
        <v>0.97802898643154301</v>
      </c>
      <c r="J28" s="14">
        <v>0.97425554191446495</v>
      </c>
      <c r="K28" s="14">
        <v>0.97733275934458896</v>
      </c>
      <c r="L28" s="14">
        <v>0.97418113596624101</v>
      </c>
      <c r="M28" s="14">
        <v>0.971656648437209</v>
      </c>
      <c r="N28" s="14">
        <v>0.97759318016337404</v>
      </c>
      <c r="O28" s="14">
        <v>0.97364435019690998</v>
      </c>
      <c r="P28" s="14">
        <v>0.97345833532634896</v>
      </c>
      <c r="Q28" s="14">
        <v>0.97727961223871496</v>
      </c>
      <c r="R28" s="14">
        <v>0.97057244747737204</v>
      </c>
      <c r="S28" s="14">
        <v>0.97652492333529906</v>
      </c>
      <c r="T28" s="14">
        <v>0.97450533331207401</v>
      </c>
      <c r="U28" s="14">
        <v>0.97704045026228004</v>
      </c>
      <c r="V28" s="14">
        <v>0.97311819384875398</v>
      </c>
      <c r="W28" s="14">
        <v>0.97771541850688504</v>
      </c>
      <c r="X28" s="14">
        <v>0.97241133734062501</v>
      </c>
      <c r="Y28" s="7">
        <v>0.97929388755135305</v>
      </c>
      <c r="Z28" s="15">
        <v>0.97929388755135305</v>
      </c>
      <c r="AA28" s="15">
        <v>0.97929388755135305</v>
      </c>
      <c r="AB28" s="15">
        <v>0.97929388755135305</v>
      </c>
      <c r="AC28" s="15">
        <v>0.97929388755135305</v>
      </c>
      <c r="AD28" s="15">
        <v>0.97929388755135305</v>
      </c>
      <c r="AE28" s="15">
        <v>0.97929388755135305</v>
      </c>
      <c r="AF28" s="15">
        <v>0.97929388755135305</v>
      </c>
      <c r="AG28" s="15">
        <v>0.97929388755135305</v>
      </c>
      <c r="AH28" s="15">
        <v>0.97929388755135305</v>
      </c>
      <c r="AI28" s="15">
        <v>0.97929388755135305</v>
      </c>
      <c r="AJ28" s="15">
        <v>0.97929388755135305</v>
      </c>
      <c r="AK28" s="15">
        <v>0.97929388755135305</v>
      </c>
      <c r="AL28" s="15">
        <v>0.97929388755135305</v>
      </c>
      <c r="AM28" s="15">
        <v>0.97929388755135305</v>
      </c>
      <c r="AN28" s="15">
        <v>0.97929388755135305</v>
      </c>
      <c r="AO28" s="15">
        <v>0.97929388755135305</v>
      </c>
      <c r="AP28" s="15">
        <v>0.97929388755135305</v>
      </c>
      <c r="AQ28" s="15">
        <v>0.97929388755135305</v>
      </c>
      <c r="AR28" s="15">
        <v>0.97929388755135305</v>
      </c>
      <c r="AS28" s="15">
        <v>0.97929388755135305</v>
      </c>
      <c r="AT28" s="15">
        <v>0.97929388755135305</v>
      </c>
      <c r="AU28" s="15">
        <v>0.97929388755135305</v>
      </c>
      <c r="AV28" s="15">
        <v>0.97929388755135305</v>
      </c>
      <c r="AW28" s="15">
        <v>0.97929388755135305</v>
      </c>
      <c r="AX28" s="15">
        <v>0.95625993186541003</v>
      </c>
      <c r="AY28" s="15">
        <v>0.97929388755135305</v>
      </c>
      <c r="AZ28" s="15">
        <v>0.97929388755135305</v>
      </c>
      <c r="BA28" s="15">
        <v>0.95626524657599699</v>
      </c>
      <c r="BB28" s="15">
        <v>0.97929388755135305</v>
      </c>
      <c r="BC28" s="15">
        <v>0.95625993186541003</v>
      </c>
      <c r="BD28" s="15">
        <v>0.97929388755135305</v>
      </c>
      <c r="BE28" s="15">
        <v>0.95626524657599699</v>
      </c>
      <c r="BF28" s="15">
        <v>0.97929388755135305</v>
      </c>
      <c r="BG28" s="15">
        <v>0.97929388755135305</v>
      </c>
      <c r="BH28" s="15">
        <v>0.95626524657599699</v>
      </c>
      <c r="BI28" s="15">
        <v>0.97929388755135305</v>
      </c>
      <c r="BJ28" s="15">
        <v>0.95626524657599699</v>
      </c>
      <c r="BK28" s="15">
        <v>0.88605260500539396</v>
      </c>
      <c r="BL28" s="15">
        <v>0.95447950381861901</v>
      </c>
      <c r="BM28" s="15">
        <v>0.95432006250099599</v>
      </c>
      <c r="BN28" s="15">
        <v>0.97929388755135305</v>
      </c>
      <c r="BO28" s="15">
        <v>0.97929388755135305</v>
      </c>
      <c r="BP28" s="15">
        <v>0.95626524657599699</v>
      </c>
      <c r="BQ28" s="15">
        <v>0.95362915012463001</v>
      </c>
      <c r="BR28" s="15">
        <v>0.95362915012463001</v>
      </c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</row>
    <row r="29" spans="1:93" ht="14.25" customHeight="1" x14ac:dyDescent="0.3">
      <c r="A29" s="14" t="s">
        <v>88</v>
      </c>
      <c r="B29" s="14">
        <v>0.96662361751090797</v>
      </c>
      <c r="C29" s="14">
        <v>0.97637079672826399</v>
      </c>
      <c r="D29" s="14">
        <v>0.96766530078604496</v>
      </c>
      <c r="E29" s="14">
        <v>0.97482953065790801</v>
      </c>
      <c r="F29" s="14">
        <v>0.97376658854042097</v>
      </c>
      <c r="G29" s="14">
        <v>0.96924908454110104</v>
      </c>
      <c r="H29" s="14">
        <v>0.97478701297320802</v>
      </c>
      <c r="I29" s="14">
        <v>0.97081160945380696</v>
      </c>
      <c r="J29" s="14">
        <v>0.97016321476213996</v>
      </c>
      <c r="K29" s="14">
        <v>0.97601471111890603</v>
      </c>
      <c r="L29" s="14">
        <v>0.97442029794267504</v>
      </c>
      <c r="M29" s="14">
        <v>0.97386225333099397</v>
      </c>
      <c r="N29" s="14">
        <v>0.97472855115674595</v>
      </c>
      <c r="O29" s="14">
        <v>0.97432463315210105</v>
      </c>
      <c r="P29" s="14">
        <v>0.97322448806050199</v>
      </c>
      <c r="Q29" s="14">
        <v>0.97309162029581597</v>
      </c>
      <c r="R29" s="14">
        <v>0.97494645429083104</v>
      </c>
      <c r="S29" s="14">
        <v>0.97246448444649902</v>
      </c>
      <c r="T29" s="14">
        <v>0.974276800756814</v>
      </c>
      <c r="U29" s="14">
        <v>0.97443624207443702</v>
      </c>
      <c r="V29" s="14">
        <v>0.97392071514745604</v>
      </c>
      <c r="W29" s="14">
        <v>0.97216154594301496</v>
      </c>
      <c r="X29" s="14">
        <v>0.97443624207443702</v>
      </c>
      <c r="Y29" s="7">
        <v>0.97640268499178795</v>
      </c>
      <c r="Z29" s="15">
        <v>0.97640268499178795</v>
      </c>
      <c r="AA29" s="15">
        <v>0.97640268499178795</v>
      </c>
      <c r="AB29" s="15">
        <v>0.97640268499178795</v>
      </c>
      <c r="AC29" s="15">
        <v>0.97640268499178795</v>
      </c>
      <c r="AD29" s="15">
        <v>0.97640268499178795</v>
      </c>
      <c r="AE29" s="15">
        <v>0.97640268499178795</v>
      </c>
      <c r="AF29" s="15">
        <v>0.97640268499178795</v>
      </c>
      <c r="AG29" s="15">
        <v>0.97640268499178795</v>
      </c>
      <c r="AH29" s="15">
        <v>0.97640268499178795</v>
      </c>
      <c r="AI29" s="15">
        <v>0.97640268499178795</v>
      </c>
      <c r="AJ29" s="15">
        <v>0.97640268499178795</v>
      </c>
      <c r="AK29" s="15">
        <v>0.97640268499178795</v>
      </c>
      <c r="AL29" s="15">
        <v>0.97640268499178795</v>
      </c>
      <c r="AM29" s="15">
        <v>0.97640268499178795</v>
      </c>
      <c r="AN29" s="15">
        <v>0.97640268499178795</v>
      </c>
      <c r="AO29" s="15">
        <v>0.97640268499178795</v>
      </c>
      <c r="AP29" s="15">
        <v>0.97640268499178795</v>
      </c>
      <c r="AQ29" s="15">
        <v>0.97640268499178795</v>
      </c>
      <c r="AR29" s="15">
        <v>0.97640268499178795</v>
      </c>
      <c r="AS29" s="15">
        <v>0.97640268499178795</v>
      </c>
      <c r="AT29" s="15">
        <v>0.97640268499178795</v>
      </c>
      <c r="AU29" s="15">
        <v>0.97640268499178795</v>
      </c>
      <c r="AV29" s="15">
        <v>0.97640268499178795</v>
      </c>
      <c r="AW29" s="15">
        <v>0.97640268499178795</v>
      </c>
      <c r="AX29" s="15">
        <v>0.95293823774826303</v>
      </c>
      <c r="AY29" s="15">
        <v>0.97640268499178795</v>
      </c>
      <c r="AZ29" s="15">
        <v>0.97640268499178795</v>
      </c>
      <c r="BA29" s="15">
        <v>0.953374044016433</v>
      </c>
      <c r="BB29" s="15">
        <v>0.97640268499178795</v>
      </c>
      <c r="BC29" s="15">
        <v>0.97640268499178795</v>
      </c>
      <c r="BD29" s="15">
        <v>0.97640268499178795</v>
      </c>
      <c r="BE29" s="15">
        <v>0.953374044016433</v>
      </c>
      <c r="BF29" s="15">
        <v>0.97640268499178795</v>
      </c>
      <c r="BG29" s="15">
        <v>0.97640268499178795</v>
      </c>
      <c r="BH29" s="15">
        <v>0.953374044016433</v>
      </c>
      <c r="BI29" s="15">
        <v>0.97640268499178795</v>
      </c>
      <c r="BJ29" s="15">
        <v>0.953374044016433</v>
      </c>
      <c r="BK29" s="15">
        <v>0.88392140605983305</v>
      </c>
      <c r="BL29" s="15">
        <v>0.95161487481199203</v>
      </c>
      <c r="BM29" s="15">
        <v>0.91897192238396597</v>
      </c>
      <c r="BN29" s="15">
        <v>0.953374044016433</v>
      </c>
      <c r="BO29" s="15">
        <v>0.953374044016433</v>
      </c>
      <c r="BP29" s="15">
        <v>0.953374044016433</v>
      </c>
      <c r="BQ29" s="15">
        <v>0.94918073736294695</v>
      </c>
      <c r="BR29" s="15">
        <v>0.95074857698624005</v>
      </c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</row>
    <row r="30" spans="1:93" ht="14.25" customHeight="1" x14ac:dyDescent="0.3">
      <c r="A30" s="14" t="s">
        <v>89</v>
      </c>
      <c r="B30" s="14">
        <v>0.96649606445681002</v>
      </c>
      <c r="C30" s="14">
        <v>0.97763038313748596</v>
      </c>
      <c r="D30" s="14">
        <v>0.96807453350127803</v>
      </c>
      <c r="E30" s="14">
        <v>0.97391008572628102</v>
      </c>
      <c r="F30" s="14">
        <v>0.97597219343420605</v>
      </c>
      <c r="G30" s="14">
        <v>0.97410673001801595</v>
      </c>
      <c r="H30" s="14">
        <v>0.97511121031904202</v>
      </c>
      <c r="I30" s="14">
        <v>0.97541414882252497</v>
      </c>
      <c r="J30" s="14">
        <v>0.97326700574520197</v>
      </c>
      <c r="K30" s="14">
        <v>0.97676940002232104</v>
      </c>
      <c r="L30" s="14">
        <v>0.97590310219656895</v>
      </c>
      <c r="M30" s="14">
        <v>0.97298532608406796</v>
      </c>
      <c r="N30" s="14">
        <v>0.97659401457293604</v>
      </c>
      <c r="O30" s="14">
        <v>0.97609443177771704</v>
      </c>
      <c r="P30" s="14">
        <v>0.97473918057792097</v>
      </c>
      <c r="Q30" s="14">
        <v>0.97478169826262095</v>
      </c>
      <c r="R30" s="14">
        <v>0.97401637993803003</v>
      </c>
      <c r="S30" s="14">
        <v>0.97643457325531302</v>
      </c>
      <c r="T30" s="14">
        <v>0.975775549142471</v>
      </c>
      <c r="U30" s="14">
        <v>0.97535568700606401</v>
      </c>
      <c r="V30" s="14">
        <v>0.97401637993803003</v>
      </c>
      <c r="W30" s="14">
        <v>0.97607317293536699</v>
      </c>
      <c r="X30" s="14">
        <v>0.97596687872361898</v>
      </c>
      <c r="Y30" s="7">
        <v>0.97763038313748596</v>
      </c>
      <c r="Z30" s="15">
        <v>0.97763038313748596</v>
      </c>
      <c r="AA30" s="15">
        <v>0.97763038313748596</v>
      </c>
      <c r="AB30" s="15">
        <v>0.97763038313748596</v>
      </c>
      <c r="AC30" s="15">
        <v>0.97763038313748596</v>
      </c>
      <c r="AD30" s="15">
        <v>0.97763038313748596</v>
      </c>
      <c r="AE30" s="15">
        <v>0.97763038313748596</v>
      </c>
      <c r="AF30" s="15">
        <v>0.97763038313748596</v>
      </c>
      <c r="AG30" s="15">
        <v>0.97763038313748596</v>
      </c>
      <c r="AH30" s="15">
        <v>0.97763038313748596</v>
      </c>
      <c r="AI30" s="15">
        <v>0.97763038313748596</v>
      </c>
      <c r="AJ30" s="15">
        <v>0.97763038313748596</v>
      </c>
      <c r="AK30" s="15">
        <v>0.97763038313748596</v>
      </c>
      <c r="AL30" s="15">
        <v>0.97763038313748596</v>
      </c>
      <c r="AM30" s="15">
        <v>0.97763038313748596</v>
      </c>
      <c r="AN30" s="15">
        <v>0.97763038313748596</v>
      </c>
      <c r="AO30" s="15">
        <v>0.97763038313748596</v>
      </c>
      <c r="AP30" s="15">
        <v>0.97763038313748596</v>
      </c>
      <c r="AQ30" s="15">
        <v>0.97763038313748596</v>
      </c>
      <c r="AR30" s="15">
        <v>0.97763038313748596</v>
      </c>
      <c r="AS30" s="15">
        <v>0.97763038313748596</v>
      </c>
      <c r="AT30" s="15">
        <v>0.97763038313748596</v>
      </c>
      <c r="AU30" s="15">
        <v>0.97763038313748596</v>
      </c>
      <c r="AV30" s="15">
        <v>0.97763038313748596</v>
      </c>
      <c r="AW30" s="15">
        <v>0.97763038313748596</v>
      </c>
      <c r="AX30" s="15">
        <v>0.95249711676950599</v>
      </c>
      <c r="AY30" s="15">
        <v>0.97763038313748596</v>
      </c>
      <c r="AZ30" s="15">
        <v>0.95460174216213001</v>
      </c>
      <c r="BA30" s="15">
        <v>0.95283194353651401</v>
      </c>
      <c r="BB30" s="15">
        <v>0.977625068426898</v>
      </c>
      <c r="BC30" s="15">
        <v>0.97763038313748596</v>
      </c>
      <c r="BD30" s="15">
        <v>0.97763038313748596</v>
      </c>
      <c r="BE30" s="15">
        <v>0.95238019313658195</v>
      </c>
      <c r="BF30" s="15">
        <v>0.97763038313748596</v>
      </c>
      <c r="BG30" s="15">
        <v>0.97763038313748596</v>
      </c>
      <c r="BH30" s="15">
        <v>0.97763038313748596</v>
      </c>
      <c r="BI30" s="15">
        <v>0.97264518460647198</v>
      </c>
      <c r="BJ30" s="15">
        <v>0.95460174216213001</v>
      </c>
      <c r="BK30" s="15">
        <v>0.88397455316570706</v>
      </c>
      <c r="BL30" s="15">
        <v>0.95241208140010702</v>
      </c>
      <c r="BM30" s="15">
        <v>0.95241208140010702</v>
      </c>
      <c r="BN30" s="15">
        <v>0.95460174216213001</v>
      </c>
      <c r="BO30" s="15">
        <v>0.95460174216213001</v>
      </c>
      <c r="BP30" s="15">
        <v>0.97763038313748596</v>
      </c>
      <c r="BQ30" s="15">
        <v>0.95223669595072202</v>
      </c>
      <c r="BR30" s="15">
        <v>0.952252640082484</v>
      </c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</row>
    <row r="31" spans="1:93" ht="14.25" customHeight="1" x14ac:dyDescent="0.3">
      <c r="A31" s="14" t="s">
        <v>90</v>
      </c>
      <c r="B31" s="14">
        <v>0.931647507134999</v>
      </c>
      <c r="C31" s="14">
        <v>0.96327003513023701</v>
      </c>
      <c r="D31" s="14">
        <v>0.95815728354512397</v>
      </c>
      <c r="E31" s="14">
        <v>0.95950190532374502</v>
      </c>
      <c r="F31" s="14">
        <v>0.958045674622788</v>
      </c>
      <c r="G31" s="14">
        <v>0.94630016422455698</v>
      </c>
      <c r="H31" s="14">
        <v>0.95896511955441399</v>
      </c>
      <c r="I31" s="14">
        <v>0.96160121600578197</v>
      </c>
      <c r="J31" s="14">
        <v>0.95950190532374502</v>
      </c>
      <c r="K31" s="14">
        <v>0.96231870193508595</v>
      </c>
      <c r="L31" s="14">
        <v>0.95206131050133602</v>
      </c>
      <c r="M31" s="14">
        <v>0.96127170394936101</v>
      </c>
      <c r="N31" s="14">
        <v>0.95724315332408505</v>
      </c>
      <c r="O31" s="14">
        <v>0.95324117625174698</v>
      </c>
      <c r="P31" s="14">
        <v>0.95966134664136804</v>
      </c>
      <c r="Q31" s="14">
        <v>0.96057016215182001</v>
      </c>
      <c r="R31" s="14">
        <v>0.95198158984252501</v>
      </c>
      <c r="S31" s="14">
        <v>0.94932954925939494</v>
      </c>
      <c r="T31" s="14">
        <v>0.958167912966299</v>
      </c>
      <c r="U31" s="14">
        <v>0.93149869523855</v>
      </c>
      <c r="V31" s="14">
        <v>0.95956036714020698</v>
      </c>
      <c r="W31" s="14">
        <v>0.96092093305059001</v>
      </c>
      <c r="X31" s="14">
        <v>0.96209016937982605</v>
      </c>
      <c r="Y31" s="7">
        <v>0.96328597926199899</v>
      </c>
      <c r="Z31" s="15">
        <v>0.96328597926199899</v>
      </c>
      <c r="AA31" s="15">
        <v>0.96328597926199899</v>
      </c>
      <c r="AB31" s="15">
        <v>0.96328597926199899</v>
      </c>
      <c r="AC31" s="15">
        <v>0.96328597926199899</v>
      </c>
      <c r="AD31" s="15">
        <v>0.96328597926199899</v>
      </c>
      <c r="AE31" s="15">
        <v>0.96328597926199899</v>
      </c>
      <c r="AF31" s="15">
        <v>0.96328597926199899</v>
      </c>
      <c r="AG31" s="15">
        <v>0.96328597926199899</v>
      </c>
      <c r="AH31" s="15">
        <v>0.96328597926199899</v>
      </c>
      <c r="AI31" s="15">
        <v>0.96328597926199899</v>
      </c>
      <c r="AJ31" s="15">
        <v>0.96328597926199899</v>
      </c>
      <c r="AK31" s="15">
        <v>0.96328597926199899</v>
      </c>
      <c r="AL31" s="15">
        <v>0.96328597926199899</v>
      </c>
      <c r="AM31" s="15">
        <v>0.96328597926199899</v>
      </c>
      <c r="AN31" s="15">
        <v>0.96328597926199899</v>
      </c>
      <c r="AO31" s="15">
        <v>0.96328597926199899</v>
      </c>
      <c r="AP31" s="15">
        <v>0.96328597926199899</v>
      </c>
      <c r="AQ31" s="15">
        <v>0.96328597926199899</v>
      </c>
      <c r="AR31" s="15">
        <v>0.96328597926199899</v>
      </c>
      <c r="AS31" s="15">
        <v>0.96328597926199899</v>
      </c>
      <c r="AT31" s="15">
        <v>0.96328597926199899</v>
      </c>
      <c r="AU31" s="15">
        <v>0.96328597926199899</v>
      </c>
      <c r="AV31" s="15">
        <v>0.96328597926199899</v>
      </c>
      <c r="AW31" s="15">
        <v>0.96328597926199899</v>
      </c>
      <c r="AX31" s="15">
        <v>0.93867355453158796</v>
      </c>
      <c r="AY31" s="15">
        <v>0.96328597926199899</v>
      </c>
      <c r="AZ31" s="15">
        <v>0.96328597926199899</v>
      </c>
      <c r="BA31" s="15">
        <v>0.93834404247516701</v>
      </c>
      <c r="BB31" s="15">
        <v>0.96328597926199899</v>
      </c>
      <c r="BC31" s="15">
        <v>0.94024670886546802</v>
      </c>
      <c r="BD31" s="15">
        <v>0.94025733828664304</v>
      </c>
      <c r="BE31" s="15">
        <v>0.93804641868227001</v>
      </c>
      <c r="BF31" s="15">
        <v>0.96328597926199899</v>
      </c>
      <c r="BG31" s="15">
        <v>0.96328597926199899</v>
      </c>
      <c r="BH31" s="15">
        <v>0.94025733828664304</v>
      </c>
      <c r="BI31" s="15">
        <v>0.96328597926199899</v>
      </c>
      <c r="BJ31" s="15">
        <v>0.94025733828664304</v>
      </c>
      <c r="BK31" s="15">
        <v>0.87007127026897702</v>
      </c>
      <c r="BL31" s="15">
        <v>0.93807299223520701</v>
      </c>
      <c r="BM31" s="15">
        <v>0.93810488049873197</v>
      </c>
      <c r="BN31" s="15">
        <v>0.96328597926199899</v>
      </c>
      <c r="BO31" s="15">
        <v>0.94025733828664304</v>
      </c>
      <c r="BP31" s="15">
        <v>0.95834861312627195</v>
      </c>
      <c r="BQ31" s="15">
        <v>0.93382653847584696</v>
      </c>
      <c r="BR31" s="15">
        <v>0.93319408791594205</v>
      </c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</row>
    <row r="32" spans="1:93" ht="14.25" customHeight="1" x14ac:dyDescent="0.3">
      <c r="A32" s="14" t="s">
        <v>91</v>
      </c>
      <c r="B32" s="14">
        <v>0.966862779487343</v>
      </c>
      <c r="C32" s="14">
        <v>0.97496239842259302</v>
      </c>
      <c r="D32" s="14">
        <v>0.96896740487996702</v>
      </c>
      <c r="E32" s="14">
        <v>0.97245916973591195</v>
      </c>
      <c r="F32" s="14">
        <v>0.97389414159451904</v>
      </c>
      <c r="G32" s="14">
        <v>0.97300127021583005</v>
      </c>
      <c r="H32" s="14">
        <v>0.97259203750059697</v>
      </c>
      <c r="I32" s="14">
        <v>0.973155396822866</v>
      </c>
      <c r="J32" s="14">
        <v>0.97219874891712699</v>
      </c>
      <c r="K32" s="14">
        <v>0.97003566170804101</v>
      </c>
      <c r="L32" s="14">
        <v>0.97225189602300199</v>
      </c>
      <c r="M32" s="14">
        <v>0.96972209378338303</v>
      </c>
      <c r="N32" s="14">
        <v>0.97369218259219603</v>
      </c>
      <c r="O32" s="14">
        <v>0.97167259256897098</v>
      </c>
      <c r="P32" s="14">
        <v>0.966363196692124</v>
      </c>
      <c r="Q32" s="14">
        <v>0.973128823269928</v>
      </c>
      <c r="R32" s="14">
        <v>0.97058839160913402</v>
      </c>
      <c r="S32" s="14">
        <v>0.97052992979267305</v>
      </c>
      <c r="T32" s="14">
        <v>0.96658109982620899</v>
      </c>
      <c r="U32" s="14">
        <v>0.96810110705421504</v>
      </c>
      <c r="V32" s="14">
        <v>0.93602682865904496</v>
      </c>
      <c r="W32" s="14">
        <v>0.97062559458324604</v>
      </c>
      <c r="X32" s="14">
        <v>0.96468374814649405</v>
      </c>
      <c r="Y32" s="7">
        <v>0.97496239842259302</v>
      </c>
      <c r="Z32" s="15">
        <v>0.97496239842259302</v>
      </c>
      <c r="AA32" s="15">
        <v>0.97496239842259302</v>
      </c>
      <c r="AB32" s="15">
        <v>0.97496239842259302</v>
      </c>
      <c r="AC32" s="15">
        <v>0.97496239842259302</v>
      </c>
      <c r="AD32" s="15">
        <v>0.97496239842259302</v>
      </c>
      <c r="AE32" s="15">
        <v>0.97496239842259302</v>
      </c>
      <c r="AF32" s="15">
        <v>0.97496239842259302</v>
      </c>
      <c r="AG32" s="15">
        <v>0.97496239842259302</v>
      </c>
      <c r="AH32" s="15">
        <v>0.97496239842259302</v>
      </c>
      <c r="AI32" s="15">
        <v>0.97496239842259302</v>
      </c>
      <c r="AJ32" s="15">
        <v>0.97496239842259302</v>
      </c>
      <c r="AK32" s="15">
        <v>0.97496239842259302</v>
      </c>
      <c r="AL32" s="15">
        <v>0.97496239842259302</v>
      </c>
      <c r="AM32" s="15">
        <v>0.97496239842259302</v>
      </c>
      <c r="AN32" s="15">
        <v>0.97496239842259302</v>
      </c>
      <c r="AO32" s="15">
        <v>0.97496239842259302</v>
      </c>
      <c r="AP32" s="15">
        <v>0.97496239842259302</v>
      </c>
      <c r="AQ32" s="15">
        <v>0.97496239842259302</v>
      </c>
      <c r="AR32" s="15">
        <v>0.97496239842259302</v>
      </c>
      <c r="AS32" s="15">
        <v>0.97496239842259302</v>
      </c>
      <c r="AT32" s="15">
        <v>0.97496239842259302</v>
      </c>
      <c r="AU32" s="15">
        <v>0.97496239842259302</v>
      </c>
      <c r="AV32" s="15">
        <v>0.97496239842259302</v>
      </c>
      <c r="AW32" s="15">
        <v>0.97496239842259302</v>
      </c>
      <c r="AX32" s="15">
        <v>0.95190718389430096</v>
      </c>
      <c r="AY32" s="15">
        <v>0.97496239842259302</v>
      </c>
      <c r="AZ32" s="15">
        <v>0.97496239842259302</v>
      </c>
      <c r="BA32" s="15">
        <v>0.94990885271342496</v>
      </c>
      <c r="BB32" s="15">
        <v>0.97496239842259302</v>
      </c>
      <c r="BC32" s="15">
        <v>0.97496239842259302</v>
      </c>
      <c r="BD32" s="15">
        <v>0.97496239842259302</v>
      </c>
      <c r="BE32" s="15">
        <v>0.95190718389430096</v>
      </c>
      <c r="BF32" s="15">
        <v>0.97496239842259302</v>
      </c>
      <c r="BG32" s="15">
        <v>0.97496239842259302</v>
      </c>
      <c r="BH32" s="15">
        <v>0.95193375744723796</v>
      </c>
      <c r="BI32" s="15">
        <v>0.95193375744723796</v>
      </c>
      <c r="BJ32" s="15">
        <v>0.95193375744723796</v>
      </c>
      <c r="BK32" s="15">
        <v>0.93221618116785399</v>
      </c>
      <c r="BL32" s="15">
        <v>0.95014801468985999</v>
      </c>
      <c r="BM32" s="15">
        <v>0.95019053237455897</v>
      </c>
      <c r="BN32" s="15">
        <v>0.95193375744723796</v>
      </c>
      <c r="BO32" s="15">
        <v>0.95193375744723796</v>
      </c>
      <c r="BP32" s="15">
        <v>0.95193375744723796</v>
      </c>
      <c r="BQ32" s="15">
        <v>0.94956339652524202</v>
      </c>
      <c r="BR32" s="15">
        <v>0.93307184957243094</v>
      </c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</row>
    <row r="33" spans="1:93" ht="14.25" customHeight="1" x14ac:dyDescent="0.3">
      <c r="A33" s="14" t="s">
        <v>92</v>
      </c>
      <c r="B33" s="14">
        <v>0.96494416896527901</v>
      </c>
      <c r="C33" s="14">
        <v>0.96773970673426901</v>
      </c>
      <c r="D33" s="14">
        <v>0.96260569630680703</v>
      </c>
      <c r="E33" s="14">
        <v>0.96440206848536003</v>
      </c>
      <c r="F33" s="14">
        <v>0.96472626583119403</v>
      </c>
      <c r="G33" s="14">
        <v>0.96431703311596095</v>
      </c>
      <c r="H33" s="14">
        <v>0.96356234421254505</v>
      </c>
      <c r="I33" s="14">
        <v>0.96450836269710905</v>
      </c>
      <c r="J33" s="14">
        <v>0.96567759902634498</v>
      </c>
      <c r="K33" s="14">
        <v>0.96389717097955396</v>
      </c>
      <c r="L33" s="14">
        <v>0.96229744309273602</v>
      </c>
      <c r="M33" s="14">
        <v>0.964811301200593</v>
      </c>
      <c r="N33" s="14">
        <v>0.95753546240639398</v>
      </c>
      <c r="O33" s="14">
        <v>0.96232401664567302</v>
      </c>
      <c r="P33" s="14">
        <v>0.96245688441035904</v>
      </c>
      <c r="Q33" s="14">
        <v>0.96418416535127505</v>
      </c>
      <c r="R33" s="14">
        <v>0.96404598287600196</v>
      </c>
      <c r="S33" s="14">
        <v>0.96510892499348899</v>
      </c>
      <c r="T33" s="14">
        <v>0.95965603193078097</v>
      </c>
      <c r="U33" s="14">
        <v>0.96552878712989598</v>
      </c>
      <c r="V33" s="14">
        <v>0.96303618786438905</v>
      </c>
      <c r="W33" s="14">
        <v>0.963663323713707</v>
      </c>
      <c r="X33" s="14">
        <v>0.96488570714881705</v>
      </c>
      <c r="Y33" s="7">
        <v>0.96774502144485697</v>
      </c>
      <c r="Z33" s="15">
        <v>0.96774502144485697</v>
      </c>
      <c r="AA33" s="15">
        <v>0.96774502144485697</v>
      </c>
      <c r="AB33" s="15">
        <v>0.96774502144485697</v>
      </c>
      <c r="AC33" s="15">
        <v>0.96774502144485697</v>
      </c>
      <c r="AD33" s="15">
        <v>0.96774502144485697</v>
      </c>
      <c r="AE33" s="15">
        <v>0.96774502144485697</v>
      </c>
      <c r="AF33" s="15">
        <v>0.96774502144485697</v>
      </c>
      <c r="AG33" s="15">
        <v>0.96774502144485697</v>
      </c>
      <c r="AH33" s="15">
        <v>0.96774502144485697</v>
      </c>
      <c r="AI33" s="15">
        <v>0.96774502144485697</v>
      </c>
      <c r="AJ33" s="15">
        <v>0.96774502144485697</v>
      </c>
      <c r="AK33" s="15">
        <v>0.96774502144485697</v>
      </c>
      <c r="AL33" s="15">
        <v>0.96774502144485697</v>
      </c>
      <c r="AM33" s="15">
        <v>0.96774502144485697</v>
      </c>
      <c r="AN33" s="15">
        <v>0.96774502144485697</v>
      </c>
      <c r="AO33" s="15">
        <v>0.96774502144485697</v>
      </c>
      <c r="AP33" s="15">
        <v>0.96774502144485697</v>
      </c>
      <c r="AQ33" s="15">
        <v>0.96774502144485697</v>
      </c>
      <c r="AR33" s="15">
        <v>0.96774502144485697</v>
      </c>
      <c r="AS33" s="15">
        <v>0.96774502144485697</v>
      </c>
      <c r="AT33" s="15">
        <v>0.96774502144485697</v>
      </c>
      <c r="AU33" s="15">
        <v>0.96774502144485697</v>
      </c>
      <c r="AV33" s="15">
        <v>0.96774502144485697</v>
      </c>
      <c r="AW33" s="15">
        <v>0.96774502144485697</v>
      </c>
      <c r="AX33" s="15">
        <v>0.94257455210276497</v>
      </c>
      <c r="AY33" s="15">
        <v>0.96774502144485697</v>
      </c>
      <c r="AZ33" s="15">
        <v>0.96774502144485697</v>
      </c>
      <c r="BA33" s="15">
        <v>0.94380756495905005</v>
      </c>
      <c r="BB33" s="15">
        <v>0.96774502144485697</v>
      </c>
      <c r="BC33" s="15">
        <v>0.96774502144485697</v>
      </c>
      <c r="BD33" s="15">
        <v>0.96774502144485697</v>
      </c>
      <c r="BE33" s="15">
        <v>0.94252671970747803</v>
      </c>
      <c r="BF33" s="15">
        <v>0.96774502144485697</v>
      </c>
      <c r="BG33" s="15">
        <v>0.96774502144485697</v>
      </c>
      <c r="BH33" s="15">
        <v>0.94471638046950102</v>
      </c>
      <c r="BI33" s="15">
        <v>0.96774502144485697</v>
      </c>
      <c r="BJ33" s="15">
        <v>0.94471638046950102</v>
      </c>
      <c r="BK33" s="15">
        <v>0.87233002226863698</v>
      </c>
      <c r="BL33" s="15">
        <v>0.94281902878978696</v>
      </c>
      <c r="BM33" s="15">
        <v>0.94285091705331103</v>
      </c>
      <c r="BN33" s="15">
        <v>0.96774502144485697</v>
      </c>
      <c r="BO33" s="15">
        <v>0.96774502144485697</v>
      </c>
      <c r="BP33" s="15">
        <v>0.94471638046950102</v>
      </c>
      <c r="BQ33" s="15">
        <v>0.94090573297831004</v>
      </c>
      <c r="BR33" s="15">
        <v>0.94073034752892504</v>
      </c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</row>
    <row r="34" spans="1:93" ht="14.25" customHeight="1" x14ac:dyDescent="0.3">
      <c r="A34" s="14" t="s">
        <v>93</v>
      </c>
      <c r="B34" s="14">
        <v>0.96109631849997601</v>
      </c>
      <c r="C34" s="14">
        <v>0.96583172563338004</v>
      </c>
      <c r="D34" s="14">
        <v>0.96242499614683397</v>
      </c>
      <c r="E34" s="14">
        <v>0.96323814686671205</v>
      </c>
      <c r="F34" s="14">
        <v>0.95728567100878503</v>
      </c>
      <c r="G34" s="14">
        <v>0.96458276864533299</v>
      </c>
      <c r="H34" s="14">
        <v>0.95994834101309001</v>
      </c>
      <c r="I34" s="14">
        <v>0.95768958901343004</v>
      </c>
      <c r="J34" s="14">
        <v>0.96249408738447095</v>
      </c>
      <c r="K34" s="14">
        <v>0.95070605930153995</v>
      </c>
      <c r="L34" s="14">
        <v>0.96110694792115003</v>
      </c>
      <c r="M34" s="14">
        <v>0.95752483298521895</v>
      </c>
      <c r="N34" s="14">
        <v>0.96298304075851504</v>
      </c>
      <c r="O34" s="14">
        <v>0.96332318223611102</v>
      </c>
      <c r="P34" s="14">
        <v>0.96252066093740796</v>
      </c>
      <c r="Q34" s="14">
        <v>0.96139925700345896</v>
      </c>
      <c r="R34" s="14">
        <v>0.95343250583289396</v>
      </c>
      <c r="S34" s="14">
        <v>0.94712925907619705</v>
      </c>
      <c r="T34" s="14">
        <v>0.96227086953979901</v>
      </c>
      <c r="U34" s="14">
        <v>0.95993239688132703</v>
      </c>
      <c r="V34" s="14">
        <v>0.95681797647709099</v>
      </c>
      <c r="W34" s="14">
        <v>0.95618021120659802</v>
      </c>
      <c r="X34" s="14">
        <v>0.96260569630680703</v>
      </c>
      <c r="Y34" s="7">
        <v>0.96584766976514203</v>
      </c>
      <c r="Z34" s="15">
        <v>0.96584766976514203</v>
      </c>
      <c r="AA34" s="15">
        <v>0.96584766976514203</v>
      </c>
      <c r="AB34" s="15">
        <v>0.96584766976514203</v>
      </c>
      <c r="AC34" s="15">
        <v>0.96584766976514203</v>
      </c>
      <c r="AD34" s="15">
        <v>0.96584766976514203</v>
      </c>
      <c r="AE34" s="15">
        <v>0.96584766976514203</v>
      </c>
      <c r="AF34" s="15">
        <v>0.96584766976514203</v>
      </c>
      <c r="AG34" s="15">
        <v>0.96584766976514203</v>
      </c>
      <c r="AH34" s="15">
        <v>0.96584766976514203</v>
      </c>
      <c r="AI34" s="15">
        <v>0.96584766976514203</v>
      </c>
      <c r="AJ34" s="15">
        <v>0.96584766976514203</v>
      </c>
      <c r="AK34" s="15">
        <v>0.96584766976514203</v>
      </c>
      <c r="AL34" s="15">
        <v>0.96584766976514203</v>
      </c>
      <c r="AM34" s="15">
        <v>0.96584766976514203</v>
      </c>
      <c r="AN34" s="15">
        <v>0.96584766976514203</v>
      </c>
      <c r="AO34" s="15">
        <v>0.96584766976514203</v>
      </c>
      <c r="AP34" s="15">
        <v>0.96584766976514203</v>
      </c>
      <c r="AQ34" s="15">
        <v>0.96584766976514203</v>
      </c>
      <c r="AR34" s="15">
        <v>0.96584766976514203</v>
      </c>
      <c r="AS34" s="15">
        <v>0.96584766976514203</v>
      </c>
      <c r="AT34" s="15">
        <v>0.96584766976514203</v>
      </c>
      <c r="AU34" s="15">
        <v>0.96584766976514203</v>
      </c>
      <c r="AV34" s="15">
        <v>0.96584766976514203</v>
      </c>
      <c r="AW34" s="15">
        <v>0.96584766976514203</v>
      </c>
      <c r="AX34" s="15">
        <v>0.94077817992421198</v>
      </c>
      <c r="AY34" s="15">
        <v>0.96584766976514203</v>
      </c>
      <c r="AZ34" s="15">
        <v>0.96584766976514203</v>
      </c>
      <c r="BA34" s="15">
        <v>0.94121398619238195</v>
      </c>
      <c r="BB34" s="15">
        <v>0.96584766976514203</v>
      </c>
      <c r="BC34" s="15">
        <v>0.96584766976514203</v>
      </c>
      <c r="BD34" s="15">
        <v>0.94281902878978696</v>
      </c>
      <c r="BE34" s="15">
        <v>0.94281902878978696</v>
      </c>
      <c r="BF34" s="15">
        <v>0.95546272527729503</v>
      </c>
      <c r="BG34" s="15">
        <v>0.96584766976514203</v>
      </c>
      <c r="BH34" s="15">
        <v>0.94281902878978696</v>
      </c>
      <c r="BI34" s="15">
        <v>0.96584766976514203</v>
      </c>
      <c r="BJ34" s="15">
        <v>0.94281902878978696</v>
      </c>
      <c r="BK34" s="15">
        <v>0.92935686687181396</v>
      </c>
      <c r="BL34" s="15">
        <v>0.94068782984422505</v>
      </c>
      <c r="BM34" s="15">
        <v>0.94089510355713502</v>
      </c>
      <c r="BN34" s="15">
        <v>0.96584766976514203</v>
      </c>
      <c r="BO34" s="15">
        <v>0.94281902878978696</v>
      </c>
      <c r="BP34" s="15">
        <v>0.96580515208044304</v>
      </c>
      <c r="BQ34" s="15">
        <v>0.94044335315720295</v>
      </c>
      <c r="BR34" s="15">
        <v>0.93941229930324099</v>
      </c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</row>
    <row r="35" spans="1:93" ht="14.25" customHeight="1" x14ac:dyDescent="0.3">
      <c r="A35" s="14" t="s">
        <v>94</v>
      </c>
      <c r="B35" s="14">
        <v>0.95832203957333495</v>
      </c>
      <c r="C35" s="14">
        <v>0.964662489304144</v>
      </c>
      <c r="D35" s="14">
        <v>0.95744511232640805</v>
      </c>
      <c r="E35" s="14">
        <v>0.95982610266957902</v>
      </c>
      <c r="F35" s="14">
        <v>0.96292989365264103</v>
      </c>
      <c r="G35" s="14">
        <v>0.95874721642032901</v>
      </c>
      <c r="H35" s="14">
        <v>0.96245156969977197</v>
      </c>
      <c r="I35" s="14">
        <v>0.96143645997757099</v>
      </c>
      <c r="J35" s="14">
        <v>0.96332849694669798</v>
      </c>
      <c r="K35" s="14">
        <v>0.95927337276848501</v>
      </c>
      <c r="L35" s="14">
        <v>0.96004932051425096</v>
      </c>
      <c r="M35" s="14">
        <v>0.95973575258959198</v>
      </c>
      <c r="N35" s="14">
        <v>0.95590916096663903</v>
      </c>
      <c r="O35" s="14">
        <v>0.95644063202538299</v>
      </c>
      <c r="P35" s="14">
        <v>0.95559559304198005</v>
      </c>
      <c r="Q35" s="14">
        <v>0.96446584501240895</v>
      </c>
      <c r="R35" s="14">
        <v>0.95907141376616301</v>
      </c>
      <c r="S35" s="14">
        <v>0.955048177851475</v>
      </c>
      <c r="T35" s="14">
        <v>0.96055953273064498</v>
      </c>
      <c r="U35" s="14">
        <v>0.95543615172435703</v>
      </c>
      <c r="V35" s="14">
        <v>0.95374607375755305</v>
      </c>
      <c r="W35" s="14">
        <v>0.95506412198323698</v>
      </c>
      <c r="X35" s="14">
        <v>0.95445293026568201</v>
      </c>
      <c r="Y35" s="7">
        <v>0.964662489304144</v>
      </c>
      <c r="Z35" s="15">
        <v>0.964662489304144</v>
      </c>
      <c r="AA35" s="15">
        <v>0.964662489304144</v>
      </c>
      <c r="AB35" s="15">
        <v>0.964662489304144</v>
      </c>
      <c r="AC35" s="15">
        <v>0.964662489304144</v>
      </c>
      <c r="AD35" s="15">
        <v>0.964662489304144</v>
      </c>
      <c r="AE35" s="15">
        <v>0.964662489304144</v>
      </c>
      <c r="AF35" s="15">
        <v>0.964662489304144</v>
      </c>
      <c r="AG35" s="15">
        <v>0.964662489304144</v>
      </c>
      <c r="AH35" s="15">
        <v>0.964662489304144</v>
      </c>
      <c r="AI35" s="15">
        <v>0.964662489304144</v>
      </c>
      <c r="AJ35" s="15">
        <v>0.964662489304144</v>
      </c>
      <c r="AK35" s="15">
        <v>0.964662489304144</v>
      </c>
      <c r="AL35" s="15">
        <v>0.964662489304144</v>
      </c>
      <c r="AM35" s="15">
        <v>0.964662489304144</v>
      </c>
      <c r="AN35" s="15">
        <v>0.964662489304144</v>
      </c>
      <c r="AO35" s="15">
        <v>0.964662489304144</v>
      </c>
      <c r="AP35" s="15">
        <v>0.964662489304144</v>
      </c>
      <c r="AQ35" s="15">
        <v>0.964662489304144</v>
      </c>
      <c r="AR35" s="15">
        <v>0.964662489304144</v>
      </c>
      <c r="AS35" s="15">
        <v>0.964662489304144</v>
      </c>
      <c r="AT35" s="15">
        <v>0.964662489304144</v>
      </c>
      <c r="AU35" s="15">
        <v>0.964662489304144</v>
      </c>
      <c r="AV35" s="15">
        <v>0.964662489304144</v>
      </c>
      <c r="AW35" s="15">
        <v>0.964662489304144</v>
      </c>
      <c r="AX35" s="15">
        <v>0.94153818353821495</v>
      </c>
      <c r="AY35" s="15">
        <v>0.964662489304144</v>
      </c>
      <c r="AZ35" s="15">
        <v>0.964662489304144</v>
      </c>
      <c r="BA35" s="15">
        <v>0.941437204037054</v>
      </c>
      <c r="BB35" s="15">
        <v>0.964662489304144</v>
      </c>
      <c r="BC35" s="15">
        <v>0.964662489304144</v>
      </c>
      <c r="BD35" s="15">
        <v>0.964662489304144</v>
      </c>
      <c r="BE35" s="15">
        <v>0.94163384832878905</v>
      </c>
      <c r="BF35" s="15">
        <v>0.964662489304144</v>
      </c>
      <c r="BG35" s="15">
        <v>0.964662489304144</v>
      </c>
      <c r="BH35" s="15">
        <v>0.94163384832878905</v>
      </c>
      <c r="BI35" s="15">
        <v>0.964662489304144</v>
      </c>
      <c r="BJ35" s="15">
        <v>0.94163384832878905</v>
      </c>
      <c r="BK35" s="15">
        <v>0.86790286834930397</v>
      </c>
      <c r="BL35" s="15">
        <v>0.93942824343500297</v>
      </c>
      <c r="BM35" s="15">
        <v>0.937642500677625</v>
      </c>
      <c r="BN35" s="15">
        <v>0.94163384832878905</v>
      </c>
      <c r="BO35" s="15">
        <v>0.94163384832878905</v>
      </c>
      <c r="BP35" s="15">
        <v>0.95445824497626897</v>
      </c>
      <c r="BQ35" s="15">
        <v>0.92401558273144202</v>
      </c>
      <c r="BR35" s="15">
        <v>0.93922096972209301</v>
      </c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</row>
    <row r="36" spans="1:93" ht="14.25" customHeight="1" x14ac:dyDescent="0.3">
      <c r="A36" s="14" t="s">
        <v>95</v>
      </c>
      <c r="B36" s="14">
        <v>0.95361320599286703</v>
      </c>
      <c r="C36" s="14">
        <v>0.95950190532374502</v>
      </c>
      <c r="D36" s="14">
        <v>0.95312956732941101</v>
      </c>
      <c r="E36" s="14">
        <v>0.95594104923016399</v>
      </c>
      <c r="F36" s="14">
        <v>0.95009486758398498</v>
      </c>
      <c r="G36" s="14">
        <v>0.95627056128658505</v>
      </c>
      <c r="H36" s="14">
        <v>0.95543083701376996</v>
      </c>
      <c r="I36" s="14">
        <v>0.95460705687271796</v>
      </c>
      <c r="J36" s="14">
        <v>0.95386831210106404</v>
      </c>
      <c r="K36" s="14">
        <v>0.95686580887237704</v>
      </c>
      <c r="L36" s="14">
        <v>0.95580818146547797</v>
      </c>
      <c r="M36" s="14">
        <v>0.94566771366465197</v>
      </c>
      <c r="N36" s="14">
        <v>0.95260341098125501</v>
      </c>
      <c r="O36" s="14">
        <v>0.95611111996896203</v>
      </c>
      <c r="P36" s="14">
        <v>0.93420388292755496</v>
      </c>
      <c r="Q36" s="14">
        <v>0.95211977231779799</v>
      </c>
      <c r="R36" s="14">
        <v>0.95370355607285395</v>
      </c>
      <c r="S36" s="14">
        <v>0.95586132857135198</v>
      </c>
      <c r="T36" s="14">
        <v>0.94692730007387405</v>
      </c>
      <c r="U36" s="14">
        <v>0.955048177851475</v>
      </c>
      <c r="V36" s="14">
        <v>0.95091333301445002</v>
      </c>
      <c r="W36" s="14">
        <v>0.93810488049873197</v>
      </c>
      <c r="X36" s="14">
        <v>0.95420845357866002</v>
      </c>
      <c r="Y36" s="7">
        <v>0.95950722003433297</v>
      </c>
      <c r="Z36" s="15">
        <v>0.95950722003433297</v>
      </c>
      <c r="AA36" s="15">
        <v>0.95950722003433297</v>
      </c>
      <c r="AB36" s="15">
        <v>0.95950722003433297</v>
      </c>
      <c r="AC36" s="15">
        <v>0.95950722003433297</v>
      </c>
      <c r="AD36" s="15">
        <v>0.95950722003433297</v>
      </c>
      <c r="AE36" s="15">
        <v>0.95950722003433297</v>
      </c>
      <c r="AF36" s="15">
        <v>0.95950722003433297</v>
      </c>
      <c r="AG36" s="15">
        <v>0.95950722003433297</v>
      </c>
      <c r="AH36" s="15">
        <v>0.95950722003433297</v>
      </c>
      <c r="AI36" s="15">
        <v>0.95950722003433297</v>
      </c>
      <c r="AJ36" s="15">
        <v>0.95950722003433297</v>
      </c>
      <c r="AK36" s="15">
        <v>0.95950722003433297</v>
      </c>
      <c r="AL36" s="15">
        <v>0.95950722003433297</v>
      </c>
      <c r="AM36" s="15">
        <v>0.95950722003433297</v>
      </c>
      <c r="AN36" s="15">
        <v>0.95950722003433297</v>
      </c>
      <c r="AO36" s="15">
        <v>0.95950722003433297</v>
      </c>
      <c r="AP36" s="15">
        <v>0.95950722003433297</v>
      </c>
      <c r="AQ36" s="15">
        <v>0.95950722003433297</v>
      </c>
      <c r="AR36" s="15">
        <v>0.95950722003433297</v>
      </c>
      <c r="AS36" s="15">
        <v>0.95950722003433297</v>
      </c>
      <c r="AT36" s="15">
        <v>0.95950722003433297</v>
      </c>
      <c r="AU36" s="15">
        <v>0.95950722003433297</v>
      </c>
      <c r="AV36" s="15">
        <v>0.95950722003433297</v>
      </c>
      <c r="AW36" s="15">
        <v>0.95950722003433297</v>
      </c>
      <c r="AX36" s="15">
        <v>0.93593647857905804</v>
      </c>
      <c r="AY36" s="15">
        <v>0.95950722003433297</v>
      </c>
      <c r="AZ36" s="15">
        <v>0.95950722003433297</v>
      </c>
      <c r="BA36" s="15">
        <v>0.93462905977455002</v>
      </c>
      <c r="BB36" s="15">
        <v>0.93643606137427704</v>
      </c>
      <c r="BC36" s="15">
        <v>0.95950722003433297</v>
      </c>
      <c r="BD36" s="15">
        <v>0.95950722003433297</v>
      </c>
      <c r="BE36" s="15">
        <v>0.93647857905897702</v>
      </c>
      <c r="BF36" s="15">
        <v>0.95950722003433297</v>
      </c>
      <c r="BG36" s="15">
        <v>0.95950722003433297</v>
      </c>
      <c r="BH36" s="15">
        <v>0.93647857905897702</v>
      </c>
      <c r="BI36" s="15">
        <v>0.93647857905897702</v>
      </c>
      <c r="BJ36" s="15">
        <v>0.93647857905897702</v>
      </c>
      <c r="BK36" s="15">
        <v>0.91695764707132799</v>
      </c>
      <c r="BL36" s="15">
        <v>0.934320806560478</v>
      </c>
      <c r="BM36" s="15">
        <v>0.93467689216983596</v>
      </c>
      <c r="BN36" s="15">
        <v>0.93647857905897702</v>
      </c>
      <c r="BO36" s="15">
        <v>0.93647857905897702</v>
      </c>
      <c r="BP36" s="15">
        <v>0.93647857905897702</v>
      </c>
      <c r="BQ36" s="15">
        <v>0.93224806943137895</v>
      </c>
      <c r="BR36" s="15">
        <v>0.93209394282434299</v>
      </c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</row>
    <row r="37" spans="1:93" ht="14.25" customHeight="1" x14ac:dyDescent="0.3">
      <c r="A37" s="14" t="s">
        <v>96</v>
      </c>
      <c r="B37" s="14">
        <v>0.95025962361219596</v>
      </c>
      <c r="C37" s="14">
        <v>0.96261101101739499</v>
      </c>
      <c r="D37" s="14">
        <v>0.95515978677381097</v>
      </c>
      <c r="E37" s="14">
        <v>0.96126107452818599</v>
      </c>
      <c r="F37" s="14">
        <v>0.96162247484813201</v>
      </c>
      <c r="G37" s="14">
        <v>0.95965603193078097</v>
      </c>
      <c r="H37" s="14">
        <v>0.96096876544587695</v>
      </c>
      <c r="I37" s="14">
        <v>0.96118135386937498</v>
      </c>
      <c r="J37" s="14">
        <v>0.957344132825247</v>
      </c>
      <c r="K37" s="14">
        <v>0.95815728354512397</v>
      </c>
      <c r="L37" s="14">
        <v>0.95874190170974205</v>
      </c>
      <c r="M37" s="14">
        <v>0.96033100017538497</v>
      </c>
      <c r="N37" s="14">
        <v>0.96060736512593203</v>
      </c>
      <c r="O37" s="14">
        <v>0.96091030362941499</v>
      </c>
      <c r="P37" s="14">
        <v>0.95897574897558902</v>
      </c>
      <c r="Q37" s="14">
        <v>0.95526076627497203</v>
      </c>
      <c r="R37" s="14">
        <v>0.95839113081097105</v>
      </c>
      <c r="S37" s="14">
        <v>0.96085184181295402</v>
      </c>
      <c r="T37" s="14">
        <v>0.95961351424608099</v>
      </c>
      <c r="U37" s="14">
        <v>0.95985267622251602</v>
      </c>
      <c r="V37" s="14">
        <v>0.95602608459956295</v>
      </c>
      <c r="W37" s="14">
        <v>0.955345801644371</v>
      </c>
      <c r="X37" s="14">
        <v>0.95793406570045203</v>
      </c>
      <c r="Y37" s="7">
        <v>0.96261101101739499</v>
      </c>
      <c r="Z37" s="15">
        <v>0.96261101101739499</v>
      </c>
      <c r="AA37" s="15">
        <v>0.96261101101739499</v>
      </c>
      <c r="AB37" s="15">
        <v>0.96261101101739499</v>
      </c>
      <c r="AC37" s="15">
        <v>0.96261101101739499</v>
      </c>
      <c r="AD37" s="15">
        <v>0.96261101101739499</v>
      </c>
      <c r="AE37" s="15">
        <v>0.96261101101739499</v>
      </c>
      <c r="AF37" s="15">
        <v>0.96261101101739499</v>
      </c>
      <c r="AG37" s="15">
        <v>0.96261101101739499</v>
      </c>
      <c r="AH37" s="15">
        <v>0.96261101101739499</v>
      </c>
      <c r="AI37" s="15">
        <v>0.96261101101739499</v>
      </c>
      <c r="AJ37" s="15">
        <v>0.96261101101739499</v>
      </c>
      <c r="AK37" s="15">
        <v>0.96261101101739499</v>
      </c>
      <c r="AL37" s="15">
        <v>0.96261101101739499</v>
      </c>
      <c r="AM37" s="15">
        <v>0.96261101101739499</v>
      </c>
      <c r="AN37" s="15">
        <v>0.96261101101739499</v>
      </c>
      <c r="AO37" s="15">
        <v>0.96261101101739499</v>
      </c>
      <c r="AP37" s="15">
        <v>0.96261101101739499</v>
      </c>
      <c r="AQ37" s="15">
        <v>0.96261101101739499</v>
      </c>
      <c r="AR37" s="15">
        <v>0.96261101101739499</v>
      </c>
      <c r="AS37" s="15">
        <v>0.96261101101739499</v>
      </c>
      <c r="AT37" s="15">
        <v>0.96261101101739499</v>
      </c>
      <c r="AU37" s="15">
        <v>0.96261101101739499</v>
      </c>
      <c r="AV37" s="15">
        <v>0.96261101101739499</v>
      </c>
      <c r="AW37" s="15">
        <v>0.96261101101739499</v>
      </c>
      <c r="AX37" s="15">
        <v>0.93940166988206597</v>
      </c>
      <c r="AY37" s="15">
        <v>0.96261101101739499</v>
      </c>
      <c r="AZ37" s="15">
        <v>0.96261101101739499</v>
      </c>
      <c r="BA37" s="15">
        <v>0.93790292149640897</v>
      </c>
      <c r="BB37" s="15">
        <v>0.96261101101739499</v>
      </c>
      <c r="BC37" s="15">
        <v>0.96261101101739499</v>
      </c>
      <c r="BD37" s="15">
        <v>0.96261101101739499</v>
      </c>
      <c r="BE37" s="15">
        <v>0.93958237004203904</v>
      </c>
      <c r="BF37" s="15">
        <v>0.96261101101739499</v>
      </c>
      <c r="BG37" s="15">
        <v>0.96155338361049503</v>
      </c>
      <c r="BH37" s="15">
        <v>0.93958237004203904</v>
      </c>
      <c r="BI37" s="15">
        <v>0.96261101101739499</v>
      </c>
      <c r="BJ37" s="15">
        <v>0.93958237004203904</v>
      </c>
      <c r="BK37" s="15">
        <v>0.60655728992277702</v>
      </c>
      <c r="BL37" s="15">
        <v>0.93745648580706498</v>
      </c>
      <c r="BM37" s="15">
        <v>0.93724389738356795</v>
      </c>
      <c r="BN37" s="15">
        <v>0.93958237004203904</v>
      </c>
      <c r="BO37" s="15">
        <v>0.93958237004203904</v>
      </c>
      <c r="BP37" s="15">
        <v>0.96260569630680703</v>
      </c>
      <c r="BQ37" s="15">
        <v>0.93678151756246097</v>
      </c>
      <c r="BR37" s="15">
        <v>0.936792146983636</v>
      </c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</row>
    <row r="38" spans="1:93" ht="14.25" customHeight="1" x14ac:dyDescent="0.3">
      <c r="A38" s="14" t="s">
        <v>97</v>
      </c>
      <c r="B38" s="14">
        <v>0.95852931328624502</v>
      </c>
      <c r="C38" s="14">
        <v>0.96573074613221899</v>
      </c>
      <c r="D38" s="14">
        <v>0.96165436311165597</v>
      </c>
      <c r="E38" s="14">
        <v>0.96251003151623304</v>
      </c>
      <c r="F38" s="14">
        <v>0.95833266899450897</v>
      </c>
      <c r="G38" s="14">
        <v>0.96309996439143897</v>
      </c>
      <c r="H38" s="14">
        <v>0.96289800538911596</v>
      </c>
      <c r="I38" s="14">
        <v>0.95891728715912705</v>
      </c>
      <c r="J38" s="14">
        <v>0.96197324574690202</v>
      </c>
      <c r="K38" s="14">
        <v>0.94583778440345001</v>
      </c>
      <c r="L38" s="14">
        <v>0.96408850056070095</v>
      </c>
      <c r="M38" s="14">
        <v>0.96205828111630098</v>
      </c>
      <c r="N38" s="14">
        <v>0.96361549131841995</v>
      </c>
      <c r="O38" s="14">
        <v>0.96376430321486795</v>
      </c>
      <c r="P38" s="14">
        <v>0.96033100017538497</v>
      </c>
      <c r="Q38" s="14">
        <v>0.96045855322948304</v>
      </c>
      <c r="R38" s="14">
        <v>0.96412038882422602</v>
      </c>
      <c r="S38" s="14">
        <v>0.96328066455141104</v>
      </c>
      <c r="T38" s="14">
        <v>0.96409381527128901</v>
      </c>
      <c r="U38" s="14">
        <v>0.96421073890421205</v>
      </c>
      <c r="V38" s="14">
        <v>0.96341353231609705</v>
      </c>
      <c r="W38" s="14">
        <v>0.96409381527128901</v>
      </c>
      <c r="X38" s="14">
        <v>0.96345605000079704</v>
      </c>
      <c r="Y38" s="7">
        <v>0.96574669026398097</v>
      </c>
      <c r="Z38" s="15">
        <v>0.96574669026398097</v>
      </c>
      <c r="AA38" s="15">
        <v>0.96574669026398097</v>
      </c>
      <c r="AB38" s="15">
        <v>0.96574669026398097</v>
      </c>
      <c r="AC38" s="15">
        <v>0.96574669026398097</v>
      </c>
      <c r="AD38" s="15">
        <v>0.96574669026398097</v>
      </c>
      <c r="AE38" s="15">
        <v>0.96574669026398097</v>
      </c>
      <c r="AF38" s="15">
        <v>0.96574669026398097</v>
      </c>
      <c r="AG38" s="15">
        <v>0.96574669026398097</v>
      </c>
      <c r="AH38" s="15">
        <v>0.96574669026398097</v>
      </c>
      <c r="AI38" s="15">
        <v>0.96574669026398097</v>
      </c>
      <c r="AJ38" s="15">
        <v>0.96574669026398097</v>
      </c>
      <c r="AK38" s="15">
        <v>0.96574669026398097</v>
      </c>
      <c r="AL38" s="15">
        <v>0.96574669026398097</v>
      </c>
      <c r="AM38" s="15">
        <v>0.96574669026398097</v>
      </c>
      <c r="AN38" s="15">
        <v>0.96574669026398097</v>
      </c>
      <c r="AO38" s="15">
        <v>0.96574669026398097</v>
      </c>
      <c r="AP38" s="15">
        <v>0.96574669026398097</v>
      </c>
      <c r="AQ38" s="15">
        <v>0.96574669026398097</v>
      </c>
      <c r="AR38" s="15">
        <v>0.96574669026398097</v>
      </c>
      <c r="AS38" s="15">
        <v>0.96574669026398097</v>
      </c>
      <c r="AT38" s="15">
        <v>0.96574669026398097</v>
      </c>
      <c r="AU38" s="15">
        <v>0.96574669026398097</v>
      </c>
      <c r="AV38" s="15">
        <v>0.96574669026398097</v>
      </c>
      <c r="AW38" s="15">
        <v>0.96574669026398097</v>
      </c>
      <c r="AX38" s="15">
        <v>0.940815382898324</v>
      </c>
      <c r="AY38" s="15">
        <v>0.96574669026398097</v>
      </c>
      <c r="AZ38" s="15">
        <v>0.96574669026398097</v>
      </c>
      <c r="BA38" s="15">
        <v>0.94070908868657499</v>
      </c>
      <c r="BB38" s="15">
        <v>0.96574669026398097</v>
      </c>
      <c r="BC38" s="15">
        <v>0.96574669026398097</v>
      </c>
      <c r="BD38" s="15">
        <v>0.944137077015471</v>
      </c>
      <c r="BE38" s="15">
        <v>0.94271804928862601</v>
      </c>
      <c r="BF38" s="15">
        <v>0.96574669026398097</v>
      </c>
      <c r="BG38" s="15">
        <v>0.96574669026398097</v>
      </c>
      <c r="BH38" s="15">
        <v>0.94271804928862601</v>
      </c>
      <c r="BI38" s="15">
        <v>0.96574669026398097</v>
      </c>
      <c r="BJ38" s="15">
        <v>0.95776930967224105</v>
      </c>
      <c r="BK38" s="15">
        <v>0.92363823827973401</v>
      </c>
      <c r="BL38" s="15">
        <v>0.940586850343064</v>
      </c>
      <c r="BM38" s="15">
        <v>0.94081006818773605</v>
      </c>
      <c r="BN38" s="15">
        <v>0.94271804928862601</v>
      </c>
      <c r="BO38" s="15">
        <v>0.94271804928862601</v>
      </c>
      <c r="BP38" s="15">
        <v>0.96574669026398097</v>
      </c>
      <c r="BQ38" s="15">
        <v>0.94041677960426595</v>
      </c>
      <c r="BR38" s="15">
        <v>0.94034237365604201</v>
      </c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</row>
    <row r="39" spans="1:93" ht="14.25" customHeight="1" x14ac:dyDescent="0.3">
      <c r="A39" s="14" t="s">
        <v>98</v>
      </c>
      <c r="B39" s="14">
        <v>0.95132788044026995</v>
      </c>
      <c r="C39" s="14">
        <v>0.95517573090557295</v>
      </c>
      <c r="D39" s="14">
        <v>0.95281599940475203</v>
      </c>
      <c r="E39" s="14">
        <v>0.95386831210106404</v>
      </c>
      <c r="F39" s="14">
        <v>0.95349628235994399</v>
      </c>
      <c r="G39" s="14">
        <v>0.95268313164006602</v>
      </c>
      <c r="H39" s="14">
        <v>0.95321991740939704</v>
      </c>
      <c r="I39" s="14">
        <v>0.95375670317872796</v>
      </c>
      <c r="J39" s="14">
        <v>0.95239082255775698</v>
      </c>
      <c r="K39" s="14">
        <v>0.95421908299983504</v>
      </c>
      <c r="L39" s="14">
        <v>0.95301795840707404</v>
      </c>
      <c r="M39" s="14">
        <v>0.95452733621390595</v>
      </c>
      <c r="N39" s="14">
        <v>0.95282662882592695</v>
      </c>
      <c r="O39" s="14">
        <v>0.95151921002141804</v>
      </c>
      <c r="P39" s="14">
        <v>0.95464957455741695</v>
      </c>
      <c r="Q39" s="14">
        <v>0.95361320599286703</v>
      </c>
      <c r="R39" s="14">
        <v>0.95432006250099599</v>
      </c>
      <c r="S39" s="14">
        <v>0.953374044016433</v>
      </c>
      <c r="T39" s="14">
        <v>0.95366103838815397</v>
      </c>
      <c r="U39" s="14">
        <v>0.95282131411533899</v>
      </c>
      <c r="V39" s="14">
        <v>0.95210382818603601</v>
      </c>
      <c r="W39" s="14">
        <v>0.95434132134334604</v>
      </c>
      <c r="X39" s="14">
        <v>0.95014269997927203</v>
      </c>
      <c r="Y39" s="7">
        <v>0.95520761916909802</v>
      </c>
      <c r="Z39" s="15">
        <v>0.95520761916909802</v>
      </c>
      <c r="AA39" s="15">
        <v>0.95520761916909802</v>
      </c>
      <c r="AB39" s="15">
        <v>0.95520761916909802</v>
      </c>
      <c r="AC39" s="15">
        <v>0.95520761916909802</v>
      </c>
      <c r="AD39" s="15">
        <v>0.95520761916909802</v>
      </c>
      <c r="AE39" s="15">
        <v>0.95520761916909802</v>
      </c>
      <c r="AF39" s="15">
        <v>0.95520761916909802</v>
      </c>
      <c r="AG39" s="15">
        <v>0.95520761916909802</v>
      </c>
      <c r="AH39" s="15">
        <v>0.95520761916909802</v>
      </c>
      <c r="AI39" s="15">
        <v>0.95520761916909802</v>
      </c>
      <c r="AJ39" s="15">
        <v>0.95520761916909802</v>
      </c>
      <c r="AK39" s="15">
        <v>0.95520761916909802</v>
      </c>
      <c r="AL39" s="15">
        <v>0.95520761916909802</v>
      </c>
      <c r="AM39" s="15">
        <v>0.95520761916909802</v>
      </c>
      <c r="AN39" s="15">
        <v>0.95520761916909802</v>
      </c>
      <c r="AO39" s="15">
        <v>0.95520761916909802</v>
      </c>
      <c r="AP39" s="15">
        <v>0.95520761916909802</v>
      </c>
      <c r="AQ39" s="15">
        <v>0.95520761916909802</v>
      </c>
      <c r="AR39" s="15">
        <v>0.95520761916909802</v>
      </c>
      <c r="AS39" s="15">
        <v>0.95520761916909802</v>
      </c>
      <c r="AT39" s="15">
        <v>0.95520761916909802</v>
      </c>
      <c r="AU39" s="15">
        <v>0.95520761916909802</v>
      </c>
      <c r="AV39" s="15">
        <v>0.95520761916909802</v>
      </c>
      <c r="AW39" s="15">
        <v>0.95520761916909802</v>
      </c>
      <c r="AX39" s="15">
        <v>0.93006372337994303</v>
      </c>
      <c r="AY39" s="15">
        <v>0.95520761916909802</v>
      </c>
      <c r="AZ39" s="15">
        <v>0.95520761916909802</v>
      </c>
      <c r="BA39" s="15">
        <v>0.93052610320105</v>
      </c>
      <c r="BB39" s="15">
        <v>0.95520761916909802</v>
      </c>
      <c r="BC39" s="15">
        <v>0.95520761916909802</v>
      </c>
      <c r="BD39" s="15">
        <v>0.95520230445850995</v>
      </c>
      <c r="BE39" s="15">
        <v>0.92990959677290697</v>
      </c>
      <c r="BF39" s="15">
        <v>0.95520761916909802</v>
      </c>
      <c r="BG39" s="15">
        <v>0.95520761916909802</v>
      </c>
      <c r="BH39" s="15">
        <v>0.93217897819374196</v>
      </c>
      <c r="BI39" s="15">
        <v>0.95520761916909802</v>
      </c>
      <c r="BJ39" s="15">
        <v>0.93217897819374196</v>
      </c>
      <c r="BK39" s="15">
        <v>0.913093852474263</v>
      </c>
      <c r="BL39" s="15">
        <v>0.93002120569524305</v>
      </c>
      <c r="BM39" s="15">
        <v>0.930026520405831</v>
      </c>
      <c r="BN39" s="15">
        <v>0.93217897819374196</v>
      </c>
      <c r="BO39" s="15">
        <v>0.95518104561616102</v>
      </c>
      <c r="BP39" s="15">
        <v>0.93217897819374196</v>
      </c>
      <c r="BQ39" s="15">
        <v>0.62200183888986305</v>
      </c>
      <c r="BR39" s="15">
        <v>0.91315231429072496</v>
      </c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</row>
    <row r="40" spans="1:93" ht="14.25" customHeight="1" x14ac:dyDescent="0.3">
      <c r="A40" s="14" t="s">
        <v>99</v>
      </c>
      <c r="B40" s="14">
        <v>0.94362155008848903</v>
      </c>
      <c r="C40" s="14">
        <v>0.95175837199785196</v>
      </c>
      <c r="D40" s="14">
        <v>0.94634799661984403</v>
      </c>
      <c r="E40" s="14">
        <v>0.95095053598856205</v>
      </c>
      <c r="F40" s="14">
        <v>0.94812842466663405</v>
      </c>
      <c r="G40" s="14">
        <v>0.94999920279341099</v>
      </c>
      <c r="H40" s="14">
        <v>0.94873961638418902</v>
      </c>
      <c r="I40" s="14">
        <v>0.95066885632742804</v>
      </c>
      <c r="J40" s="14">
        <v>0.94305287605563404</v>
      </c>
      <c r="K40" s="14">
        <v>0.94969626428992804</v>
      </c>
      <c r="L40" s="14">
        <v>0.949579340657004</v>
      </c>
      <c r="M40" s="14">
        <v>0.95010549700516</v>
      </c>
      <c r="N40" s="14">
        <v>0.94988759387107502</v>
      </c>
      <c r="O40" s="14">
        <v>0.94926577273234503</v>
      </c>
      <c r="P40" s="14">
        <v>0.94684226470447497</v>
      </c>
      <c r="Q40" s="14">
        <v>0.94732590336793199</v>
      </c>
      <c r="R40" s="14">
        <v>0.95036591782394397</v>
      </c>
      <c r="S40" s="14">
        <v>0.94978661436991396</v>
      </c>
      <c r="T40" s="14">
        <v>0.94930829041704501</v>
      </c>
      <c r="U40" s="14">
        <v>0.94920731091588395</v>
      </c>
      <c r="V40" s="14">
        <v>0.94991948213459998</v>
      </c>
      <c r="W40" s="14">
        <v>0.94804870400782304</v>
      </c>
      <c r="X40" s="14">
        <v>0.94993542626636196</v>
      </c>
      <c r="Y40" s="7">
        <v>0.95177963084020201</v>
      </c>
      <c r="Z40" s="15">
        <v>0.95177963084020201</v>
      </c>
      <c r="AA40" s="15">
        <v>0.95177963084020201</v>
      </c>
      <c r="AB40" s="15">
        <v>0.95177963084020201</v>
      </c>
      <c r="AC40" s="15">
        <v>0.95177963084020201</v>
      </c>
      <c r="AD40" s="15">
        <v>0.95177963084020201</v>
      </c>
      <c r="AE40" s="15">
        <v>0.95177963084020201</v>
      </c>
      <c r="AF40" s="15">
        <v>0.95177963084020201</v>
      </c>
      <c r="AG40" s="15">
        <v>0.95177963084020201</v>
      </c>
      <c r="AH40" s="15">
        <v>0.95177963084020201</v>
      </c>
      <c r="AI40" s="15">
        <v>0.95177963084020201</v>
      </c>
      <c r="AJ40" s="15">
        <v>0.95177963084020201</v>
      </c>
      <c r="AK40" s="15">
        <v>0.95177963084020201</v>
      </c>
      <c r="AL40" s="15">
        <v>0.95177963084020201</v>
      </c>
      <c r="AM40" s="15">
        <v>0.95177963084020201</v>
      </c>
      <c r="AN40" s="15">
        <v>0.95177963084020201</v>
      </c>
      <c r="AO40" s="15">
        <v>0.95177963084020201</v>
      </c>
      <c r="AP40" s="15">
        <v>0.95177963084020201</v>
      </c>
      <c r="AQ40" s="15">
        <v>0.95177963084020201</v>
      </c>
      <c r="AR40" s="15">
        <v>0.95177963084020201</v>
      </c>
      <c r="AS40" s="15">
        <v>0.95177963084020201</v>
      </c>
      <c r="AT40" s="15">
        <v>0.95177963084020201</v>
      </c>
      <c r="AU40" s="15">
        <v>0.95177963084020201</v>
      </c>
      <c r="AV40" s="15">
        <v>0.95177963084020201</v>
      </c>
      <c r="AW40" s="15">
        <v>0.95177963084020201</v>
      </c>
      <c r="AX40" s="15">
        <v>0.929202740264778</v>
      </c>
      <c r="AY40" s="15">
        <v>0.95177963084020201</v>
      </c>
      <c r="AZ40" s="15">
        <v>0.95177963084020201</v>
      </c>
      <c r="BA40" s="15">
        <v>0.92807070690965499</v>
      </c>
      <c r="BB40" s="15">
        <v>0.95177963084020201</v>
      </c>
      <c r="BC40" s="15">
        <v>0.92994148503643204</v>
      </c>
      <c r="BD40" s="15">
        <v>0.93114260962919204</v>
      </c>
      <c r="BE40" s="15">
        <v>0.92830455417550195</v>
      </c>
      <c r="BF40" s="15">
        <v>0.95177963084020201</v>
      </c>
      <c r="BG40" s="15">
        <v>0.95177963084020201</v>
      </c>
      <c r="BH40" s="15">
        <v>0.93114260962919204</v>
      </c>
      <c r="BI40" s="15">
        <v>0.92994148503643204</v>
      </c>
      <c r="BJ40" s="15">
        <v>0.95177963084020201</v>
      </c>
      <c r="BK40" s="15">
        <v>0.86112661235032395</v>
      </c>
      <c r="BL40" s="15">
        <v>0.92791658030261903</v>
      </c>
      <c r="BM40" s="15">
        <v>0.93029757064579</v>
      </c>
      <c r="BN40" s="15">
        <v>0.94003412044197099</v>
      </c>
      <c r="BO40" s="15">
        <v>0.92994679974701899</v>
      </c>
      <c r="BP40" s="15">
        <v>0.93114260962919204</v>
      </c>
      <c r="BQ40" s="15">
        <v>0.92095962414366705</v>
      </c>
      <c r="BR40" s="15">
        <v>0.927677418326185</v>
      </c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</row>
    <row r="41" spans="1:93" ht="14.25" customHeight="1" x14ac:dyDescent="0.3">
      <c r="A41" s="14" t="s">
        <v>100</v>
      </c>
      <c r="B41" s="14">
        <v>0.945933449194024</v>
      </c>
      <c r="C41" s="14">
        <v>0.95112060672735999</v>
      </c>
      <c r="D41" s="14">
        <v>0.94366938248377596</v>
      </c>
      <c r="E41" s="14">
        <v>0.94987164973931304</v>
      </c>
      <c r="F41" s="14">
        <v>0.95007360874163505</v>
      </c>
      <c r="G41" s="14">
        <v>0.94996199981929896</v>
      </c>
      <c r="H41" s="14">
        <v>0.95043500906158096</v>
      </c>
      <c r="I41" s="14">
        <v>0.94988759387107502</v>
      </c>
      <c r="J41" s="14">
        <v>0.94844199259129303</v>
      </c>
      <c r="K41" s="14">
        <v>0.95098242425208701</v>
      </c>
      <c r="L41" s="14">
        <v>0.95015864411103401</v>
      </c>
      <c r="M41" s="14">
        <v>0.94927108744293298</v>
      </c>
      <c r="N41" s="14">
        <v>0.94859080448774102</v>
      </c>
      <c r="O41" s="14">
        <v>0.94916479323118397</v>
      </c>
      <c r="P41" s="14">
        <v>0.94799024219136097</v>
      </c>
      <c r="Q41" s="14">
        <v>0.94514687202708303</v>
      </c>
      <c r="R41" s="14">
        <v>0.94713457378678401</v>
      </c>
      <c r="S41" s="14">
        <v>0.94892031654416198</v>
      </c>
      <c r="T41" s="14">
        <v>0.949377381654682</v>
      </c>
      <c r="U41" s="14">
        <v>0.94806996285017298</v>
      </c>
      <c r="V41" s="14">
        <v>0.94720366502442099</v>
      </c>
      <c r="W41" s="14">
        <v>0.949579340657004</v>
      </c>
      <c r="X41" s="14">
        <v>0.94877150464771398</v>
      </c>
      <c r="Y41" s="7">
        <v>0.95114718028029699</v>
      </c>
      <c r="Z41" s="15">
        <v>0.95114718028029699</v>
      </c>
      <c r="AA41" s="15">
        <v>0.95114718028029699</v>
      </c>
      <c r="AB41" s="15">
        <v>0.95114718028029699</v>
      </c>
      <c r="AC41" s="15">
        <v>0.95114718028029699</v>
      </c>
      <c r="AD41" s="15">
        <v>0.95114718028029699</v>
      </c>
      <c r="AE41" s="15">
        <v>0.95114718028029699</v>
      </c>
      <c r="AF41" s="15">
        <v>0.95114718028029699</v>
      </c>
      <c r="AG41" s="15">
        <v>0.95114718028029699</v>
      </c>
      <c r="AH41" s="15">
        <v>0.95114718028029699</v>
      </c>
      <c r="AI41" s="15">
        <v>0.95114718028029699</v>
      </c>
      <c r="AJ41" s="15">
        <v>0.95114718028029699</v>
      </c>
      <c r="AK41" s="15">
        <v>0.95114718028029699</v>
      </c>
      <c r="AL41" s="15">
        <v>0.95114718028029699</v>
      </c>
      <c r="AM41" s="15">
        <v>0.95114718028029699</v>
      </c>
      <c r="AN41" s="15">
        <v>0.95114718028029699</v>
      </c>
      <c r="AO41" s="15">
        <v>0.95114718028029699</v>
      </c>
      <c r="AP41" s="15">
        <v>0.95114718028029699</v>
      </c>
      <c r="AQ41" s="15">
        <v>0.95114718028029699</v>
      </c>
      <c r="AR41" s="15">
        <v>0.95114718028029699</v>
      </c>
      <c r="AS41" s="15">
        <v>0.95114718028029699</v>
      </c>
      <c r="AT41" s="15">
        <v>0.95114718028029699</v>
      </c>
      <c r="AU41" s="15">
        <v>0.95114718028029699</v>
      </c>
      <c r="AV41" s="15">
        <v>0.95114718028029699</v>
      </c>
      <c r="AW41" s="15">
        <v>0.95114718028029699</v>
      </c>
      <c r="AX41" s="15">
        <v>0.927353220980351</v>
      </c>
      <c r="AY41" s="15">
        <v>0.95114718028029699</v>
      </c>
      <c r="AZ41" s="15">
        <v>0.95114718028029699</v>
      </c>
      <c r="BA41" s="15">
        <v>0.92913896373772897</v>
      </c>
      <c r="BB41" s="15">
        <v>0.95114718028029699</v>
      </c>
      <c r="BC41" s="15">
        <v>0.95114718028029699</v>
      </c>
      <c r="BD41" s="15">
        <v>0.95114718028029699</v>
      </c>
      <c r="BE41" s="15">
        <v>0.92664636447222204</v>
      </c>
      <c r="BF41" s="15">
        <v>0.95114718028029699</v>
      </c>
      <c r="BG41" s="15">
        <v>0.95114718028029699</v>
      </c>
      <c r="BH41" s="15">
        <v>0.92913896373772897</v>
      </c>
      <c r="BI41" s="15">
        <v>0.95114718028029699</v>
      </c>
      <c r="BJ41" s="15">
        <v>0.92862875152133595</v>
      </c>
      <c r="BK41" s="15">
        <v>0.86668579962478098</v>
      </c>
      <c r="BL41" s="15">
        <v>0.92656664381341103</v>
      </c>
      <c r="BM41" s="15">
        <v>0.92665699389339695</v>
      </c>
      <c r="BN41" s="15">
        <v>0.95114718028029699</v>
      </c>
      <c r="BO41" s="15">
        <v>0.95114186556971003</v>
      </c>
      <c r="BP41" s="15">
        <v>0.92913896373772897</v>
      </c>
      <c r="BQ41" s="15">
        <v>0.924329150656101</v>
      </c>
      <c r="BR41" s="15">
        <v>0.91135594211217197</v>
      </c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</row>
    <row r="42" spans="1:93" ht="14.25" customHeight="1" x14ac:dyDescent="0.3">
      <c r="A42" s="14" t="s">
        <v>101</v>
      </c>
      <c r="B42" s="14">
        <v>0.94039020605132895</v>
      </c>
      <c r="C42" s="14">
        <v>0.94329735274265603</v>
      </c>
      <c r="D42" s="14">
        <v>0.93685592351068503</v>
      </c>
      <c r="E42" s="14">
        <v>0.94023076473370604</v>
      </c>
      <c r="F42" s="14">
        <v>0.94063468273835105</v>
      </c>
      <c r="G42" s="14">
        <v>0.94106517429593295</v>
      </c>
      <c r="H42" s="14">
        <v>0.94197398980638503</v>
      </c>
      <c r="I42" s="14">
        <v>0.94273930813097495</v>
      </c>
      <c r="J42" s="14">
        <v>0.94175077196171197</v>
      </c>
      <c r="K42" s="14">
        <v>0.94065594158070098</v>
      </c>
      <c r="L42" s="14">
        <v>0.94239916665337897</v>
      </c>
      <c r="M42" s="14">
        <v>0.94239385194279202</v>
      </c>
      <c r="N42" s="14">
        <v>0.94200056335932203</v>
      </c>
      <c r="O42" s="14">
        <v>0.94200587806990899</v>
      </c>
      <c r="P42" s="14">
        <v>0.94157007180174002</v>
      </c>
      <c r="Q42" s="14">
        <v>0.94203245162284599</v>
      </c>
      <c r="R42" s="14">
        <v>0.94125650387708104</v>
      </c>
      <c r="S42" s="14">
        <v>0.94197930451697198</v>
      </c>
      <c r="T42" s="14">
        <v>0.94221846649340701</v>
      </c>
      <c r="U42" s="14">
        <v>0.93975775549142404</v>
      </c>
      <c r="V42" s="14">
        <v>0.94125118916649397</v>
      </c>
      <c r="W42" s="14">
        <v>0.94147972172175298</v>
      </c>
      <c r="X42" s="14">
        <v>0.94111832140180796</v>
      </c>
      <c r="Y42" s="7">
        <v>0.94329735274265603</v>
      </c>
      <c r="Z42" s="15">
        <v>0.94329735274265603</v>
      </c>
      <c r="AA42" s="15">
        <v>0.94329735274265603</v>
      </c>
      <c r="AB42" s="15">
        <v>0.94329735274265603</v>
      </c>
      <c r="AC42" s="15">
        <v>0.94329735274265603</v>
      </c>
      <c r="AD42" s="15">
        <v>0.94329735274265603</v>
      </c>
      <c r="AE42" s="15">
        <v>0.94329735274265603</v>
      </c>
      <c r="AF42" s="15">
        <v>0.94329735274265603</v>
      </c>
      <c r="AG42" s="15">
        <v>0.94329735274265603</v>
      </c>
      <c r="AH42" s="15">
        <v>0.94329735274265603</v>
      </c>
      <c r="AI42" s="15">
        <v>0.94329735274265603</v>
      </c>
      <c r="AJ42" s="15">
        <v>0.94329735274265603</v>
      </c>
      <c r="AK42" s="15">
        <v>0.94329735274265603</v>
      </c>
      <c r="AL42" s="15">
        <v>0.94329735274265603</v>
      </c>
      <c r="AM42" s="15">
        <v>0.94329735274265603</v>
      </c>
      <c r="AN42" s="15">
        <v>0.94329735274265603</v>
      </c>
      <c r="AO42" s="15">
        <v>0.94329735274265603</v>
      </c>
      <c r="AP42" s="15">
        <v>0.94329735274265603</v>
      </c>
      <c r="AQ42" s="15">
        <v>0.94329735274265603</v>
      </c>
      <c r="AR42" s="15">
        <v>0.94329735274265603</v>
      </c>
      <c r="AS42" s="15">
        <v>0.94329735274265603</v>
      </c>
      <c r="AT42" s="15">
        <v>0.94329735274265603</v>
      </c>
      <c r="AU42" s="15">
        <v>0.94329735274265603</v>
      </c>
      <c r="AV42" s="15">
        <v>0.94329735274265603</v>
      </c>
      <c r="AW42" s="15">
        <v>0.94329735274265603</v>
      </c>
      <c r="AX42" s="15">
        <v>0.92065137092959604</v>
      </c>
      <c r="AY42" s="15">
        <v>0.94329735274265603</v>
      </c>
      <c r="AZ42" s="15">
        <v>0.94329735274265603</v>
      </c>
      <c r="BA42" s="15">
        <v>0.91856800437932096</v>
      </c>
      <c r="BB42" s="15">
        <v>0.94329735274265603</v>
      </c>
      <c r="BC42" s="15">
        <v>0.94329735274265603</v>
      </c>
      <c r="BD42" s="15">
        <v>0.94329203803206896</v>
      </c>
      <c r="BE42" s="15">
        <v>0.91771765068533195</v>
      </c>
      <c r="BF42" s="15">
        <v>0.94329735274265603</v>
      </c>
      <c r="BG42" s="15">
        <v>0.94329735274265603</v>
      </c>
      <c r="BH42" s="15">
        <v>0.92072046216723202</v>
      </c>
      <c r="BI42" s="15">
        <v>0.94329735274265603</v>
      </c>
      <c r="BJ42" s="15">
        <v>0.92117221256716397</v>
      </c>
      <c r="BK42" s="15">
        <v>0.85082670323187504</v>
      </c>
      <c r="BL42" s="15">
        <v>0.91861052206402105</v>
      </c>
      <c r="BM42" s="15">
        <v>0.91911541956982701</v>
      </c>
      <c r="BN42" s="15">
        <v>0.92117221256716397</v>
      </c>
      <c r="BO42" s="15">
        <v>0.92072046216723202</v>
      </c>
      <c r="BP42" s="15">
        <v>0.92072046216723202</v>
      </c>
      <c r="BQ42" s="15">
        <v>0.90404290034386103</v>
      </c>
      <c r="BR42" s="15">
        <v>0.86886483096562905</v>
      </c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</row>
    <row r="43" spans="1:93" ht="14.25" customHeight="1" x14ac:dyDescent="0.3">
      <c r="A43" s="14" t="s">
        <v>102</v>
      </c>
      <c r="B43" s="14">
        <v>0.92791658030261903</v>
      </c>
      <c r="C43" s="14">
        <v>0.93209394282434299</v>
      </c>
      <c r="D43" s="14">
        <v>0.92367544125384604</v>
      </c>
      <c r="E43" s="14">
        <v>0.92976078487645897</v>
      </c>
      <c r="F43" s="14">
        <v>0.93155715705501196</v>
      </c>
      <c r="G43" s="14">
        <v>0.93059519443868599</v>
      </c>
      <c r="H43" s="14">
        <v>0.930701488650435</v>
      </c>
      <c r="I43" s="14">
        <v>0.93138708631621403</v>
      </c>
      <c r="J43" s="14">
        <v>0.93139771573738905</v>
      </c>
      <c r="K43" s="14">
        <v>0.92834175714961398</v>
      </c>
      <c r="L43" s="14">
        <v>0.93098848302215698</v>
      </c>
      <c r="M43" s="14">
        <v>0.93169002481969798</v>
      </c>
      <c r="N43" s="14">
        <v>0.931323309789165</v>
      </c>
      <c r="O43" s="14">
        <v>0.93046232667400097</v>
      </c>
      <c r="P43" s="14">
        <v>0.930674915097498</v>
      </c>
      <c r="Q43" s="14">
        <v>0.93094065062687004</v>
      </c>
      <c r="R43" s="14">
        <v>0.90376653539331497</v>
      </c>
      <c r="S43" s="14">
        <v>0.93053141791163696</v>
      </c>
      <c r="T43" s="14">
        <v>0.93123827441976603</v>
      </c>
      <c r="U43" s="14">
        <v>0.93055799146457396</v>
      </c>
      <c r="V43" s="14">
        <v>0.93038792072577603</v>
      </c>
      <c r="W43" s="14">
        <v>0.93057925030692401</v>
      </c>
      <c r="X43" s="14">
        <v>0.930674915097498</v>
      </c>
      <c r="Y43" s="7">
        <v>0.93209394282434299</v>
      </c>
      <c r="Z43" s="15">
        <v>0.93209394282434299</v>
      </c>
      <c r="AA43" s="15">
        <v>0.93209394282434299</v>
      </c>
      <c r="AB43" s="15">
        <v>0.93209394282434299</v>
      </c>
      <c r="AC43" s="15">
        <v>0.93209394282434299</v>
      </c>
      <c r="AD43" s="15">
        <v>0.93209394282434299</v>
      </c>
      <c r="AE43" s="15">
        <v>0.93209394282434299</v>
      </c>
      <c r="AF43" s="15">
        <v>0.93209394282434299</v>
      </c>
      <c r="AG43" s="15">
        <v>0.93209394282434299</v>
      </c>
      <c r="AH43" s="15">
        <v>0.93209394282434299</v>
      </c>
      <c r="AI43" s="15">
        <v>0.93209394282434299</v>
      </c>
      <c r="AJ43" s="15">
        <v>0.93209394282434299</v>
      </c>
      <c r="AK43" s="15">
        <v>0.93209394282434299</v>
      </c>
      <c r="AL43" s="15">
        <v>0.93209394282434299</v>
      </c>
      <c r="AM43" s="15">
        <v>0.93209394282434299</v>
      </c>
      <c r="AN43" s="15">
        <v>0.93209394282434299</v>
      </c>
      <c r="AO43" s="15">
        <v>0.93209394282434299</v>
      </c>
      <c r="AP43" s="15">
        <v>0.93209394282434299</v>
      </c>
      <c r="AQ43" s="15">
        <v>0.93209394282434299</v>
      </c>
      <c r="AR43" s="15">
        <v>0.93209394282434299</v>
      </c>
      <c r="AS43" s="15">
        <v>0.93209394282434299</v>
      </c>
      <c r="AT43" s="15">
        <v>0.93209394282434299</v>
      </c>
      <c r="AU43" s="15">
        <v>0.93209394282434299</v>
      </c>
      <c r="AV43" s="15">
        <v>0.93209394282434299</v>
      </c>
      <c r="AW43" s="15">
        <v>0.93209394282434299</v>
      </c>
      <c r="AX43" s="15">
        <v>0.90773662420212897</v>
      </c>
      <c r="AY43" s="15">
        <v>0.93209394282434299</v>
      </c>
      <c r="AZ43" s="15">
        <v>0.93208331340316797</v>
      </c>
      <c r="BA43" s="15">
        <v>0.908597607317293</v>
      </c>
      <c r="BB43" s="15">
        <v>0.92721503850507803</v>
      </c>
      <c r="BC43" s="15">
        <v>0.90772599478095395</v>
      </c>
      <c r="BD43" s="15">
        <v>0.92961728769059804</v>
      </c>
      <c r="BE43" s="15">
        <v>0.90951173753833203</v>
      </c>
      <c r="BF43" s="15">
        <v>0.93209394282434299</v>
      </c>
      <c r="BG43" s="15">
        <v>0.93209394282434299</v>
      </c>
      <c r="BH43" s="15">
        <v>0.90995817322767603</v>
      </c>
      <c r="BI43" s="15">
        <v>0.93209394282434299</v>
      </c>
      <c r="BJ43" s="15">
        <v>0.90995817322767603</v>
      </c>
      <c r="BK43" s="15">
        <v>0.807756288631302</v>
      </c>
      <c r="BL43" s="15">
        <v>0.90741774156688204</v>
      </c>
      <c r="BM43" s="15">
        <v>0.90767816238566701</v>
      </c>
      <c r="BN43" s="15">
        <v>0.92077360927310703</v>
      </c>
      <c r="BO43" s="15">
        <v>0.90995817322767603</v>
      </c>
      <c r="BP43" s="15">
        <v>0.90951173753833203</v>
      </c>
      <c r="BQ43" s="15">
        <v>0.843391423120054</v>
      </c>
      <c r="BR43" s="15">
        <v>0.90714137661633598</v>
      </c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</row>
    <row r="44" spans="1:93" ht="14.25" customHeight="1" x14ac:dyDescent="0.3">
      <c r="A44" s="14" t="s">
        <v>103</v>
      </c>
      <c r="B44" s="14">
        <v>0.91223286935909897</v>
      </c>
      <c r="C44" s="14">
        <v>0.91715429136306303</v>
      </c>
      <c r="D44" s="14">
        <v>0.91532071621039801</v>
      </c>
      <c r="E44" s="14">
        <v>0.91393357674707798</v>
      </c>
      <c r="F44" s="14">
        <v>0.91597974032324003</v>
      </c>
      <c r="G44" s="14">
        <v>0.91531540149981105</v>
      </c>
      <c r="H44" s="14">
        <v>0.916064775692639</v>
      </c>
      <c r="I44" s="14">
        <v>0.91560771058211998</v>
      </c>
      <c r="J44" s="14">
        <v>0.91569806066210602</v>
      </c>
      <c r="K44" s="14">
        <v>0.916038202139702</v>
      </c>
      <c r="L44" s="14">
        <v>0.91616044048321299</v>
      </c>
      <c r="M44" s="14">
        <v>0.91642617601258503</v>
      </c>
      <c r="N44" s="14">
        <v>0.91628799353731105</v>
      </c>
      <c r="O44" s="14">
        <v>0.91521973670923695</v>
      </c>
      <c r="P44" s="14">
        <v>0.91515596018218803</v>
      </c>
      <c r="Q44" s="14">
        <v>0.91220098109557402</v>
      </c>
      <c r="R44" s="14">
        <v>0.91601162858676499</v>
      </c>
      <c r="S44" s="14">
        <v>0.91561834000329501</v>
      </c>
      <c r="T44" s="14">
        <v>0.91620295816791297</v>
      </c>
      <c r="U44" s="14">
        <v>0.91346588221538305</v>
      </c>
      <c r="V44" s="14">
        <v>0.91472015391401795</v>
      </c>
      <c r="W44" s="14">
        <v>0.91283343165547903</v>
      </c>
      <c r="X44" s="14">
        <v>0.91658561733020805</v>
      </c>
      <c r="Y44" s="7">
        <v>0.91716492078423795</v>
      </c>
      <c r="Z44" s="15">
        <v>0.91716492078423795</v>
      </c>
      <c r="AA44" s="15">
        <v>0.91716492078423795</v>
      </c>
      <c r="AB44" s="15">
        <v>0.91716492078423795</v>
      </c>
      <c r="AC44" s="15">
        <v>0.91716492078423795</v>
      </c>
      <c r="AD44" s="15">
        <v>0.91716492078423795</v>
      </c>
      <c r="AE44" s="15">
        <v>0.91716492078423795</v>
      </c>
      <c r="AF44" s="15">
        <v>0.91716492078423795</v>
      </c>
      <c r="AG44" s="15">
        <v>0.91716492078423795</v>
      </c>
      <c r="AH44" s="15">
        <v>0.91716492078423795</v>
      </c>
      <c r="AI44" s="15">
        <v>0.91716492078423795</v>
      </c>
      <c r="AJ44" s="15">
        <v>0.91716492078423795</v>
      </c>
      <c r="AK44" s="15">
        <v>0.91716492078423795</v>
      </c>
      <c r="AL44" s="15">
        <v>0.91716492078423795</v>
      </c>
      <c r="AM44" s="15">
        <v>0.91716492078423795</v>
      </c>
      <c r="AN44" s="15">
        <v>0.91716492078423795</v>
      </c>
      <c r="AO44" s="15">
        <v>0.91716492078423795</v>
      </c>
      <c r="AP44" s="15">
        <v>0.91716492078423795</v>
      </c>
      <c r="AQ44" s="15">
        <v>0.91716492078423795</v>
      </c>
      <c r="AR44" s="15">
        <v>0.91716492078423795</v>
      </c>
      <c r="AS44" s="15">
        <v>0.91716492078423795</v>
      </c>
      <c r="AT44" s="15">
        <v>0.91716492078423795</v>
      </c>
      <c r="AU44" s="15">
        <v>0.91716492078423795</v>
      </c>
      <c r="AV44" s="15">
        <v>0.91716492078423795</v>
      </c>
      <c r="AW44" s="15">
        <v>0.91716492078423795</v>
      </c>
      <c r="AX44" s="15">
        <v>0.89316900248196895</v>
      </c>
      <c r="AY44" s="15">
        <v>0.91716492078423795</v>
      </c>
      <c r="AZ44" s="15">
        <v>0.91678226162194298</v>
      </c>
      <c r="BA44" s="15">
        <v>0.89425320344180603</v>
      </c>
      <c r="BB44" s="15">
        <v>0.91716492078423795</v>
      </c>
      <c r="BC44" s="15">
        <v>0.91679820575370496</v>
      </c>
      <c r="BD44" s="15">
        <v>0.91716492078423795</v>
      </c>
      <c r="BE44" s="15">
        <v>0.89474747152643797</v>
      </c>
      <c r="BF44" s="15">
        <v>0.91716492078423795</v>
      </c>
      <c r="BG44" s="15">
        <v>0.91715429136306303</v>
      </c>
      <c r="BH44" s="15">
        <v>0.89474747152643797</v>
      </c>
      <c r="BI44" s="15">
        <v>0.91716492078423795</v>
      </c>
      <c r="BJ44" s="15">
        <v>0.89535866324399305</v>
      </c>
      <c r="BK44" s="15">
        <v>0.81664248473349299</v>
      </c>
      <c r="BL44" s="15">
        <v>0.89334970264194202</v>
      </c>
      <c r="BM44" s="15">
        <v>0.89287669339966003</v>
      </c>
      <c r="BN44" s="15">
        <v>0.91714897665247597</v>
      </c>
      <c r="BO44" s="15">
        <v>0.89535866324399305</v>
      </c>
      <c r="BP44" s="15">
        <v>0.89535866324399305</v>
      </c>
      <c r="BQ44" s="15">
        <v>0.83086996497605703</v>
      </c>
      <c r="BR44" s="15">
        <v>0.80663488469735301</v>
      </c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</row>
    <row r="45" spans="1:93" ht="14.25" customHeight="1" x14ac:dyDescent="0.3">
      <c r="A45" s="14" t="s">
        <v>104</v>
      </c>
      <c r="B45" s="14">
        <v>0.84956711682265296</v>
      </c>
      <c r="C45" s="14">
        <v>0.85094362686479896</v>
      </c>
      <c r="D45" s="14">
        <v>0.84846697173105401</v>
      </c>
      <c r="E45" s="14">
        <v>0.84835004809812997</v>
      </c>
      <c r="F45" s="14">
        <v>0.85296853159861097</v>
      </c>
      <c r="G45" s="14">
        <v>0.84955648740147804</v>
      </c>
      <c r="H45" s="14">
        <v>0.85055033828132798</v>
      </c>
      <c r="I45" s="14">
        <v>0.85204377195639802</v>
      </c>
      <c r="J45" s="14">
        <v>0.83502606865543105</v>
      </c>
      <c r="K45" s="14">
        <v>0.84763787687941405</v>
      </c>
      <c r="L45" s="14">
        <v>0.84948739616384195</v>
      </c>
      <c r="M45" s="14">
        <v>0.84700011160892197</v>
      </c>
      <c r="N45" s="14">
        <v>0.82805316836471599</v>
      </c>
      <c r="O45" s="14">
        <v>0.84158973623091304</v>
      </c>
      <c r="P45" s="14">
        <v>0.84865298660161403</v>
      </c>
      <c r="Q45" s="14">
        <v>0.85028991746254401</v>
      </c>
      <c r="R45" s="14">
        <v>0.82867498950344598</v>
      </c>
      <c r="S45" s="14">
        <v>0.84885494560393704</v>
      </c>
      <c r="T45" s="14">
        <v>0.85140600668590505</v>
      </c>
      <c r="U45" s="14">
        <v>0.84479450671513601</v>
      </c>
      <c r="V45" s="14">
        <v>0.84365184393883796</v>
      </c>
      <c r="W45" s="14">
        <v>0.83752398263152505</v>
      </c>
      <c r="X45" s="14">
        <v>0.8467131172372</v>
      </c>
      <c r="Y45" s="7">
        <v>0.85097020041773597</v>
      </c>
      <c r="Z45" s="15">
        <v>0.85097020041773597</v>
      </c>
      <c r="AA45" s="15">
        <v>0.85097020041773597</v>
      </c>
      <c r="AB45" s="15">
        <v>0.85097020041773597</v>
      </c>
      <c r="AC45" s="15">
        <v>0.85097020041773597</v>
      </c>
      <c r="AD45" s="15">
        <v>0.85097020041773597</v>
      </c>
      <c r="AE45" s="15">
        <v>0.85097020041773597</v>
      </c>
      <c r="AF45" s="15">
        <v>0.85097020041773597</v>
      </c>
      <c r="AG45" s="15">
        <v>0.85097020041773597</v>
      </c>
      <c r="AH45" s="15">
        <v>0.85097020041773597</v>
      </c>
      <c r="AI45" s="15">
        <v>0.85097020041773597</v>
      </c>
      <c r="AJ45" s="15">
        <v>0.85097020041773597</v>
      </c>
      <c r="AK45" s="15">
        <v>0.85097020041773597</v>
      </c>
      <c r="AL45" s="15">
        <v>0.85097020041773597</v>
      </c>
      <c r="AM45" s="15">
        <v>0.85097020041773597</v>
      </c>
      <c r="AN45" s="15">
        <v>0.85097020041773597</v>
      </c>
      <c r="AO45" s="15">
        <v>0.85097020041773597</v>
      </c>
      <c r="AP45" s="15">
        <v>0.85097020041773597</v>
      </c>
      <c r="AQ45" s="15">
        <v>0.85097020041773597</v>
      </c>
      <c r="AR45" s="15">
        <v>0.85097020041773597</v>
      </c>
      <c r="AS45" s="15">
        <v>0.85097020041773597</v>
      </c>
      <c r="AT45" s="15">
        <v>0.85097020041773597</v>
      </c>
      <c r="AU45" s="15">
        <v>0.85097020041773597</v>
      </c>
      <c r="AV45" s="15">
        <v>0.82867498950344598</v>
      </c>
      <c r="AW45" s="15">
        <v>0.85097020041773597</v>
      </c>
      <c r="AX45" s="15">
        <v>0.82688393203548105</v>
      </c>
      <c r="AY45" s="15">
        <v>0.85097020041773597</v>
      </c>
      <c r="AZ45" s="15">
        <v>0.84182358349676001</v>
      </c>
      <c r="BA45" s="15">
        <v>0.79795064759748502</v>
      </c>
      <c r="BB45" s="15">
        <v>0.828308274472913</v>
      </c>
      <c r="BC45" s="15">
        <v>0.82867498950344598</v>
      </c>
      <c r="BD45" s="15">
        <v>0.82864310123992202</v>
      </c>
      <c r="BE45" s="15">
        <v>0.81868333359906797</v>
      </c>
      <c r="BF45" s="15">
        <v>0.85097020041773597</v>
      </c>
      <c r="BG45" s="15">
        <v>0.84906753402743396</v>
      </c>
      <c r="BH45" s="15">
        <v>0.82866436008227096</v>
      </c>
      <c r="BI45" s="15">
        <v>0.828010650680017</v>
      </c>
      <c r="BJ45" s="15">
        <v>0.828659045371684</v>
      </c>
      <c r="BK45" s="15">
        <v>0.60358636670440102</v>
      </c>
      <c r="BL45" s="15">
        <v>0.82666602890139596</v>
      </c>
      <c r="BM45" s="15">
        <v>0.82743134722598599</v>
      </c>
      <c r="BN45" s="15">
        <v>0.828308274472913</v>
      </c>
      <c r="BO45" s="15">
        <v>0.828308274472913</v>
      </c>
      <c r="BP45" s="15">
        <v>0.828659045371684</v>
      </c>
      <c r="BQ45" s="15">
        <v>0.77056394394043204</v>
      </c>
      <c r="BR45" s="15">
        <v>0.76419692065668499</v>
      </c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</row>
    <row r="46" spans="1:93" ht="14.25" customHeight="1" x14ac:dyDescent="0.3">
      <c r="A46" s="14" t="s">
        <v>105</v>
      </c>
      <c r="B46" s="14">
        <v>0.95978004184448795</v>
      </c>
      <c r="C46" s="14">
        <v>0.95584690292832897</v>
      </c>
      <c r="D46" s="14">
        <v>0.96315488306750896</v>
      </c>
      <c r="E46" s="14">
        <v>0.96619084822021695</v>
      </c>
      <c r="F46" s="14">
        <v>0.96641254757615003</v>
      </c>
      <c r="G46" s="14">
        <v>0.965949155429217</v>
      </c>
      <c r="H46" s="14">
        <v>0.96422794844325799</v>
      </c>
      <c r="I46" s="14">
        <v>966135929544147</v>
      </c>
      <c r="J46" s="14">
        <v>0.96487988627531596</v>
      </c>
      <c r="K46" s="14">
        <v>0.96775058923690105</v>
      </c>
      <c r="L46" s="14">
        <v>0.966781034176879</v>
      </c>
      <c r="M46" s="14">
        <v>0.96482268986613695</v>
      </c>
      <c r="N46" s="14">
        <v>0.96502009340224204</v>
      </c>
      <c r="O46" s="14">
        <v>0.96683316895692695</v>
      </c>
      <c r="P46" s="14">
        <v>0.96639685652584395</v>
      </c>
      <c r="Q46" s="14">
        <v>0.96673092404848304</v>
      </c>
      <c r="R46" s="14">
        <v>0.96437827882844496</v>
      </c>
      <c r="S46" s="14">
        <v>0.96364383644155305</v>
      </c>
      <c r="T46" s="14">
        <v>0.96377063025128196</v>
      </c>
      <c r="U46" s="14">
        <v>0.968402273987503</v>
      </c>
      <c r="V46" s="14">
        <v>0.96592384728356295</v>
      </c>
      <c r="W46" s="14">
        <v>0.96603570928735505</v>
      </c>
      <c r="X46" s="14">
        <v>0.96340922993133604</v>
      </c>
      <c r="Y46" s="7">
        <v>0.95992733525219698</v>
      </c>
      <c r="Z46" s="15">
        <v>0.95480041110551805</v>
      </c>
      <c r="AA46" s="15">
        <v>0.960027555508988</v>
      </c>
      <c r="AB46" s="17">
        <v>0.960056153713578</v>
      </c>
      <c r="AC46" s="15">
        <v>0.960563835115406</v>
      </c>
      <c r="AD46" s="17">
        <v>0.96238880549854899</v>
      </c>
      <c r="AE46" s="17">
        <v>0.96192819724763801</v>
      </c>
      <c r="AF46" s="17">
        <v>0.96348768518286498</v>
      </c>
      <c r="AG46" s="17">
        <v>0.96224480214977504</v>
      </c>
      <c r="AH46" s="17">
        <v>0.96231186873575902</v>
      </c>
      <c r="AI46" s="17">
        <v>0.96224505523123105</v>
      </c>
      <c r="AJ46" s="17">
        <v>0.96042185641828504</v>
      </c>
      <c r="AK46" s="17">
        <v>0.96223113575112096</v>
      </c>
      <c r="AL46" s="17">
        <v>0.96051853353468497</v>
      </c>
      <c r="AM46" s="17">
        <v>0.96289749922620305</v>
      </c>
      <c r="AN46" s="17">
        <v>0.96010069604992998</v>
      </c>
      <c r="AO46" s="17">
        <v>0.96035301826210495</v>
      </c>
      <c r="AP46" s="17">
        <v>0.96177685453662398</v>
      </c>
      <c r="AQ46" s="17">
        <v>0.96139925700345996</v>
      </c>
      <c r="AR46" s="17">
        <v>0.95975701143194203</v>
      </c>
      <c r="AS46" s="17">
        <v>0.95992531060054398</v>
      </c>
      <c r="AT46" s="17">
        <v>0.96002325312422698</v>
      </c>
      <c r="AU46" s="17">
        <v>0.96012499186975797</v>
      </c>
      <c r="AV46" s="17">
        <v>0.95287800436160597</v>
      </c>
      <c r="AW46" s="17">
        <v>0.95477738069297202</v>
      </c>
      <c r="AX46" s="17">
        <v>0.93126465570955896</v>
      </c>
      <c r="AY46" s="17">
        <v>0.95477738069297202</v>
      </c>
      <c r="AZ46" s="17">
        <v>0.95234957028034095</v>
      </c>
      <c r="BA46" s="17">
        <v>0.92108515254611301</v>
      </c>
      <c r="BB46" s="17">
        <v>0.95232932376381696</v>
      </c>
      <c r="BC46" s="17">
        <v>0.94604480503490296</v>
      </c>
      <c r="BD46" s="17">
        <v>0.95235159493199295</v>
      </c>
      <c r="BE46" s="17">
        <v>0.94231564977271998</v>
      </c>
      <c r="BF46" s="17">
        <v>0.95274665508565903</v>
      </c>
      <c r="BG46" s="17">
        <v>0.95290888029930398</v>
      </c>
      <c r="BH46" s="17">
        <v>0.93664384125010103</v>
      </c>
      <c r="BI46" s="17">
        <v>0.95168877459730306</v>
      </c>
      <c r="BJ46" s="17">
        <v>0.94118311025468304</v>
      </c>
      <c r="BK46" s="17">
        <v>0.88228371595453303</v>
      </c>
      <c r="BL46" s="17">
        <v>0.93235942527225801</v>
      </c>
      <c r="BM46" s="17">
        <v>0.93216632412091505</v>
      </c>
      <c r="BN46" s="17">
        <v>0.94861358181883004</v>
      </c>
      <c r="BO46" s="17">
        <v>0.94783105395519496</v>
      </c>
      <c r="BP46" s="17">
        <v>0.94619589466445997</v>
      </c>
      <c r="BQ46" s="17">
        <v>0.93372479973031597</v>
      </c>
      <c r="BR46" s="17">
        <v>0.90631633106800102</v>
      </c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</row>
    <row r="47" spans="1:93" ht="14.25" customHeight="1" x14ac:dyDescent="0.3">
      <c r="A47" s="14" t="s">
        <v>106</v>
      </c>
      <c r="B47" s="14">
        <v>0.94800188393836204</v>
      </c>
      <c r="C47" s="14">
        <v>0.95710724858192098</v>
      </c>
      <c r="D47" s="14">
        <v>0.95118286476567004</v>
      </c>
      <c r="E47" s="14">
        <v>0.95450329347553398</v>
      </c>
      <c r="F47" s="14">
        <v>0.95419706491311596</v>
      </c>
      <c r="G47" s="14">
        <v>0.95381567115810295</v>
      </c>
      <c r="H47" s="14">
        <v>0.95468601828715904</v>
      </c>
      <c r="I47" s="14">
        <v>0.95459313739260698</v>
      </c>
      <c r="J47" s="14">
        <v>0.95306351306925197</v>
      </c>
      <c r="K47" s="14">
        <v>0.95321359037298303</v>
      </c>
      <c r="L47" s="14">
        <v>0.95420592276409499</v>
      </c>
      <c r="M47" s="14">
        <v>0.95319916472996002</v>
      </c>
      <c r="N47" s="14">
        <v>0.95313260430688895</v>
      </c>
      <c r="O47" s="14">
        <v>0.95366382228417601</v>
      </c>
      <c r="P47" s="14">
        <v>0.95232831143799002</v>
      </c>
      <c r="Q47" s="14">
        <v>0.95363876721997798</v>
      </c>
      <c r="R47" s="14">
        <v>0.95055319810178796</v>
      </c>
      <c r="S47" s="14">
        <v>0.95311843174532296</v>
      </c>
      <c r="T47" s="14">
        <v>0.95372709264831201</v>
      </c>
      <c r="U47" s="14">
        <v>0.95218582657795603</v>
      </c>
      <c r="V47" s="14">
        <v>0.95123322797552301</v>
      </c>
      <c r="W47" s="14">
        <v>0.95221872716730704</v>
      </c>
      <c r="X47" s="14">
        <v>0.95284788766827699</v>
      </c>
      <c r="Y47" s="7">
        <v>0.957123951958053</v>
      </c>
      <c r="Z47" s="15">
        <v>0.957123951958053</v>
      </c>
      <c r="AA47" s="15">
        <v>0.957123951958053</v>
      </c>
      <c r="AB47" s="4">
        <v>0.957123951958053</v>
      </c>
      <c r="AC47" s="15">
        <v>0.957123951958053</v>
      </c>
      <c r="AD47" s="17">
        <v>0.957123951958053</v>
      </c>
      <c r="AE47" s="17">
        <v>0.957123951958053</v>
      </c>
      <c r="AF47" s="17">
        <v>0.957123951958053</v>
      </c>
      <c r="AG47" s="17">
        <v>0.957123951958053</v>
      </c>
      <c r="AH47" s="17">
        <v>0.957123951958053</v>
      </c>
      <c r="AI47" s="17">
        <v>0.957123951958053</v>
      </c>
      <c r="AJ47" s="17">
        <v>0.957123951958053</v>
      </c>
      <c r="AK47" s="17">
        <v>0.957123951958053</v>
      </c>
      <c r="AL47" s="17">
        <v>0.957123951958053</v>
      </c>
      <c r="AM47" s="17">
        <v>0.957123951958053</v>
      </c>
      <c r="AN47" s="17">
        <v>0.957123951958053</v>
      </c>
      <c r="AO47" s="17">
        <v>0.957123951958053</v>
      </c>
      <c r="AP47" s="17">
        <v>0.957123951958053</v>
      </c>
      <c r="AQ47" s="17">
        <v>0.957123951958053</v>
      </c>
      <c r="AR47" s="17">
        <v>0.957123951958053</v>
      </c>
      <c r="AS47" s="15">
        <v>0.957123951958053</v>
      </c>
      <c r="AT47" s="17">
        <v>0.957123951958053</v>
      </c>
      <c r="AU47" s="17">
        <v>0.957123951958053</v>
      </c>
      <c r="AV47" s="17">
        <v>0.95496567329664095</v>
      </c>
      <c r="AW47" s="17">
        <v>0.957123951958053</v>
      </c>
      <c r="AX47" s="17">
        <v>0.92502917229157899</v>
      </c>
      <c r="AY47" s="17">
        <v>0.957123951958053</v>
      </c>
      <c r="AZ47" s="17">
        <v>0.95234957028034095</v>
      </c>
      <c r="BA47" s="17">
        <v>0.93276055938088098</v>
      </c>
      <c r="BB47" s="17">
        <v>0.95462882187798004</v>
      </c>
      <c r="BC47" s="17">
        <v>0.95045879871849603</v>
      </c>
      <c r="BD47" s="17">
        <v>0.95064076428575195</v>
      </c>
      <c r="BE47" s="17">
        <v>0.93413555093428802</v>
      </c>
      <c r="BF47" s="17">
        <v>0.95662943079196505</v>
      </c>
      <c r="BG47" s="17">
        <v>0.95588587747263698</v>
      </c>
      <c r="BH47" s="17">
        <v>0.93657854623431203</v>
      </c>
      <c r="BI47" s="17">
        <v>0.95256013405218598</v>
      </c>
      <c r="BJ47" s="17">
        <v>0.93720745365382496</v>
      </c>
      <c r="BK47" s="17">
        <v>0.858701079670801</v>
      </c>
      <c r="BL47" s="17">
        <v>0.93346792205192297</v>
      </c>
      <c r="BM47" s="17">
        <v>0.93125295314424605</v>
      </c>
      <c r="BN47" s="17">
        <v>0.94473941088204705</v>
      </c>
      <c r="BO47" s="17">
        <v>0.93977344654173001</v>
      </c>
      <c r="BP47" s="17">
        <v>0.942442443582448</v>
      </c>
      <c r="BQ47" s="17">
        <v>0.90455463104899403</v>
      </c>
      <c r="BR47" s="17">
        <v>0.92032109962880504</v>
      </c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</row>
    <row r="48" spans="1:93" ht="14.25" customHeight="1" x14ac:dyDescent="0.3">
      <c r="A48" s="14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</row>
    <row r="49" spans="1:93" ht="14.25" customHeight="1" x14ac:dyDescent="0.3">
      <c r="A49" s="14"/>
      <c r="B49" s="7"/>
      <c r="C49" s="7"/>
      <c r="D49" s="28" t="s">
        <v>56</v>
      </c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</row>
    <row r="50" spans="1:93" ht="14.25" customHeight="1" x14ac:dyDescent="0.3">
      <c r="A50" s="14"/>
      <c r="B50" s="7"/>
      <c r="C50" s="7"/>
      <c r="D50" s="7" t="s">
        <v>7</v>
      </c>
      <c r="E50" s="7" t="s">
        <v>8</v>
      </c>
      <c r="F50" s="7" t="s">
        <v>9</v>
      </c>
      <c r="G50" s="7" t="s">
        <v>10</v>
      </c>
      <c r="H50" s="7" t="s">
        <v>11</v>
      </c>
      <c r="I50" s="7" t="s">
        <v>12</v>
      </c>
      <c r="J50" s="7" t="s">
        <v>13</v>
      </c>
      <c r="K50" s="7" t="s">
        <v>14</v>
      </c>
      <c r="L50" s="7" t="s">
        <v>15</v>
      </c>
      <c r="M50" s="7" t="s">
        <v>16</v>
      </c>
      <c r="N50" s="7" t="s">
        <v>17</v>
      </c>
      <c r="O50" s="7" t="s">
        <v>18</v>
      </c>
      <c r="P50" s="7" t="s">
        <v>19</v>
      </c>
      <c r="Q50" s="7" t="s">
        <v>20</v>
      </c>
      <c r="R50" s="7" t="s">
        <v>21</v>
      </c>
      <c r="S50" s="7" t="s">
        <v>22</v>
      </c>
      <c r="T50" s="7" t="s">
        <v>23</v>
      </c>
      <c r="U50" s="7" t="s">
        <v>24</v>
      </c>
      <c r="V50" s="7" t="s">
        <v>25</v>
      </c>
      <c r="W50" s="7" t="s">
        <v>26</v>
      </c>
      <c r="X50" s="7" t="s">
        <v>27</v>
      </c>
      <c r="Y50" s="7"/>
      <c r="Z50" s="7"/>
      <c r="AA50" s="7" t="s">
        <v>7</v>
      </c>
      <c r="AB50" s="7" t="s">
        <v>8</v>
      </c>
      <c r="AC50" s="7" t="s">
        <v>9</v>
      </c>
      <c r="AD50" s="7" t="s">
        <v>10</v>
      </c>
      <c r="AE50" s="7" t="s">
        <v>11</v>
      </c>
      <c r="AF50" s="7" t="s">
        <v>12</v>
      </c>
      <c r="AG50" s="7" t="s">
        <v>13</v>
      </c>
      <c r="AH50" s="7" t="s">
        <v>14</v>
      </c>
      <c r="AI50" s="7" t="s">
        <v>15</v>
      </c>
      <c r="AJ50" s="7" t="s">
        <v>16</v>
      </c>
      <c r="AK50" s="7" t="s">
        <v>17</v>
      </c>
      <c r="AL50" s="7" t="s">
        <v>18</v>
      </c>
      <c r="AM50" s="7" t="s">
        <v>19</v>
      </c>
      <c r="AN50" s="7" t="s">
        <v>20</v>
      </c>
      <c r="AO50" s="7" t="s">
        <v>21</v>
      </c>
      <c r="AP50" s="7" t="s">
        <v>22</v>
      </c>
      <c r="AQ50" s="7" t="s">
        <v>23</v>
      </c>
      <c r="AR50" s="7" t="s">
        <v>24</v>
      </c>
      <c r="AS50" s="7" t="s">
        <v>25</v>
      </c>
      <c r="AT50" s="7" t="s">
        <v>26</v>
      </c>
      <c r="AU50" s="7" t="s">
        <v>27</v>
      </c>
      <c r="AV50" s="7"/>
      <c r="AW50" s="7"/>
      <c r="AX50" s="7" t="s">
        <v>7</v>
      </c>
      <c r="AY50" s="7" t="s">
        <v>8</v>
      </c>
      <c r="AZ50" s="7" t="s">
        <v>9</v>
      </c>
      <c r="BA50" s="7" t="s">
        <v>10</v>
      </c>
      <c r="BB50" s="7" t="s">
        <v>11</v>
      </c>
      <c r="BC50" s="7" t="s">
        <v>12</v>
      </c>
      <c r="BD50" s="7" t="s">
        <v>13</v>
      </c>
      <c r="BE50" s="7" t="s">
        <v>14</v>
      </c>
      <c r="BF50" s="7" t="s">
        <v>15</v>
      </c>
      <c r="BG50" s="7" t="s">
        <v>16</v>
      </c>
      <c r="BH50" s="7" t="s">
        <v>17</v>
      </c>
      <c r="BI50" s="7" t="s">
        <v>18</v>
      </c>
      <c r="BJ50" s="7" t="s">
        <v>19</v>
      </c>
      <c r="BK50" s="7" t="s">
        <v>20</v>
      </c>
      <c r="BL50" s="7" t="s">
        <v>21</v>
      </c>
      <c r="BM50" s="7" t="s">
        <v>22</v>
      </c>
      <c r="BN50" s="7" t="s">
        <v>23</v>
      </c>
      <c r="BO50" s="7" t="s">
        <v>24</v>
      </c>
      <c r="BP50" s="7" t="s">
        <v>25</v>
      </c>
      <c r="BQ50" s="7" t="s">
        <v>26</v>
      </c>
      <c r="BR50" s="7" t="s">
        <v>27</v>
      </c>
      <c r="BS50" s="7"/>
      <c r="BT50" s="7"/>
      <c r="BU50" s="7" t="s">
        <v>7</v>
      </c>
      <c r="BV50" s="7" t="s">
        <v>8</v>
      </c>
      <c r="BW50" s="7" t="s">
        <v>9</v>
      </c>
      <c r="BX50" s="7" t="s">
        <v>10</v>
      </c>
      <c r="BY50" s="7" t="s">
        <v>11</v>
      </c>
      <c r="BZ50" s="7" t="s">
        <v>12</v>
      </c>
      <c r="CA50" s="7" t="s">
        <v>13</v>
      </c>
      <c r="CB50" s="7" t="s">
        <v>14</v>
      </c>
      <c r="CC50" s="7" t="s">
        <v>15</v>
      </c>
      <c r="CD50" s="7" t="s">
        <v>16</v>
      </c>
      <c r="CE50" s="7" t="s">
        <v>17</v>
      </c>
      <c r="CF50" s="7" t="s">
        <v>18</v>
      </c>
      <c r="CG50" s="7" t="s">
        <v>19</v>
      </c>
      <c r="CH50" s="7" t="s">
        <v>20</v>
      </c>
      <c r="CI50" s="7" t="s">
        <v>21</v>
      </c>
      <c r="CJ50" s="7" t="s">
        <v>22</v>
      </c>
      <c r="CK50" s="7" t="s">
        <v>23</v>
      </c>
      <c r="CL50" s="7" t="s">
        <v>24</v>
      </c>
      <c r="CM50" s="7" t="s">
        <v>25</v>
      </c>
      <c r="CN50" s="7" t="s">
        <v>26</v>
      </c>
      <c r="CO50" s="7" t="s">
        <v>27</v>
      </c>
    </row>
    <row r="51" spans="1:93" ht="14.25" customHeight="1" x14ac:dyDescent="0.3">
      <c r="A51" s="14" t="s">
        <v>62</v>
      </c>
      <c r="B51" s="7"/>
      <c r="C51" s="7"/>
      <c r="D51" s="14">
        <v>0.86126298523783396</v>
      </c>
      <c r="E51" s="14">
        <v>0.87506834335702499</v>
      </c>
      <c r="F51" s="14">
        <v>0.87329141607435701</v>
      </c>
      <c r="G51" s="14">
        <v>0.86386003280481105</v>
      </c>
      <c r="H51" s="14">
        <v>0.87534171678512795</v>
      </c>
      <c r="I51" s="14">
        <v>0.87752870420994999</v>
      </c>
      <c r="J51" s="14">
        <v>0.87534171678512795</v>
      </c>
      <c r="K51" s="14">
        <v>0.87315472936030603</v>
      </c>
      <c r="L51" s="14">
        <v>0.87588846364133399</v>
      </c>
      <c r="M51" s="14">
        <v>0.87137780207763804</v>
      </c>
      <c r="N51" s="14">
        <v>0.87944231820666996</v>
      </c>
      <c r="O51" s="14">
        <v>0.87247129579004901</v>
      </c>
      <c r="P51" s="14">
        <v>0.87424822307271699</v>
      </c>
      <c r="Q51" s="14">
        <v>0.87684527063969298</v>
      </c>
      <c r="R51" s="14">
        <v>0.87042099507927795</v>
      </c>
      <c r="S51" s="14">
        <v>0.86891744122471204</v>
      </c>
      <c r="T51" s="14">
        <v>0.87534171678512795</v>
      </c>
      <c r="U51" s="14">
        <v>0.87588846364133399</v>
      </c>
      <c r="V51" s="14">
        <v>0.87793876435210405</v>
      </c>
      <c r="W51" s="14">
        <v>0.87930563149261798</v>
      </c>
      <c r="X51" s="14">
        <v>0.87506834335702499</v>
      </c>
      <c r="Y51" s="7"/>
      <c r="Z51" s="7"/>
      <c r="AA51" s="7">
        <v>0.87971569163477303</v>
      </c>
      <c r="AB51" s="15">
        <v>0.879989065062875</v>
      </c>
      <c r="AC51" s="15">
        <v>0.88641334062329102</v>
      </c>
      <c r="AD51" s="15">
        <v>0.88039912520503005</v>
      </c>
      <c r="AE51" s="15">
        <v>0.88217605248769804</v>
      </c>
      <c r="AF51" s="15">
        <v>0.88463641334062304</v>
      </c>
      <c r="AG51" s="15">
        <v>0.883269546200109</v>
      </c>
      <c r="AH51" s="15">
        <v>0.88094587206123498</v>
      </c>
      <c r="AI51" s="15">
        <v>0.88285948605795495</v>
      </c>
      <c r="AJ51" s="15">
        <v>0.88258611262985198</v>
      </c>
      <c r="AK51" s="15">
        <v>0.88299617277200604</v>
      </c>
      <c r="AL51" s="15">
        <v>0.88313285948605702</v>
      </c>
      <c r="AM51" s="15">
        <v>0.88299617277200604</v>
      </c>
      <c r="AN51" s="15">
        <v>0.88832695462001099</v>
      </c>
      <c r="AO51" s="15">
        <v>0.88641334062329102</v>
      </c>
      <c r="AP51" s="15">
        <v>0.88819026790595901</v>
      </c>
      <c r="AQ51" s="15">
        <v>0.88299617277200604</v>
      </c>
      <c r="AR51" s="15">
        <v>0.88436303991251997</v>
      </c>
      <c r="AS51" s="15">
        <v>0.883269546200109</v>
      </c>
      <c r="AT51" s="15">
        <v>0.88381629305631404</v>
      </c>
      <c r="AU51" s="15">
        <v>0.88313285948605702</v>
      </c>
      <c r="AV51" s="7"/>
      <c r="AW51" s="7"/>
      <c r="AX51" s="15">
        <v>0.85101148168398</v>
      </c>
      <c r="AY51" s="15">
        <v>0.853471842536905</v>
      </c>
      <c r="AZ51" s="15">
        <v>0.85101148168398</v>
      </c>
      <c r="BA51" s="15">
        <v>0.85101148168398</v>
      </c>
      <c r="BB51" s="15">
        <v>0.853471842536905</v>
      </c>
      <c r="BC51" s="15">
        <v>0.85101148168398</v>
      </c>
      <c r="BD51" s="15">
        <v>0.85060142154182605</v>
      </c>
      <c r="BE51" s="15">
        <v>0.85101148168398</v>
      </c>
      <c r="BF51" s="15">
        <v>0.853471842536905</v>
      </c>
      <c r="BG51" s="15">
        <v>0.85101148168398</v>
      </c>
      <c r="BH51" s="15">
        <v>0.85101148168398</v>
      </c>
      <c r="BI51" s="15">
        <v>0.85237834882449404</v>
      </c>
      <c r="BJ51" s="15">
        <v>0.853471842536905</v>
      </c>
      <c r="BK51" s="15">
        <v>0.85046473482777396</v>
      </c>
      <c r="BL51" s="15">
        <v>0.85101148168398</v>
      </c>
      <c r="BM51" s="15">
        <v>0.85237834882449404</v>
      </c>
      <c r="BN51" s="15">
        <v>0.85101148168398</v>
      </c>
      <c r="BO51" s="15">
        <v>0.85101148168398</v>
      </c>
      <c r="BP51" s="15">
        <v>0.85101148168398</v>
      </c>
      <c r="BQ51" s="15">
        <v>0.85101148168398</v>
      </c>
      <c r="BR51" s="15">
        <v>0.85046473482777396</v>
      </c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</row>
    <row r="52" spans="1:93" ht="14.25" customHeight="1" x14ac:dyDescent="0.3">
      <c r="A52" s="14" t="s">
        <v>63</v>
      </c>
      <c r="B52" s="7"/>
      <c r="C52" s="7"/>
      <c r="D52" s="14">
        <v>0.59048660470202297</v>
      </c>
      <c r="E52" s="14">
        <v>0.53772553307818405</v>
      </c>
      <c r="F52" s="14">
        <v>0.60702569710224097</v>
      </c>
      <c r="G52" s="14">
        <v>0.58365226899945299</v>
      </c>
      <c r="H52" s="14">
        <v>0.574494259158009</v>
      </c>
      <c r="I52" s="14">
        <v>0.59431383269546201</v>
      </c>
      <c r="J52" s="14">
        <v>0.59390377255330695</v>
      </c>
      <c r="K52" s="14">
        <v>0.61468015308911905</v>
      </c>
      <c r="L52" s="14">
        <v>0.59691088026243799</v>
      </c>
      <c r="M52" s="14">
        <v>0.60811919081465204</v>
      </c>
      <c r="N52" s="14">
        <v>0.62206123564789495</v>
      </c>
      <c r="O52" s="14">
        <v>0.59581738655002703</v>
      </c>
      <c r="P52" s="14">
        <v>0.60142154182613405</v>
      </c>
      <c r="Q52" s="14">
        <v>0.58843630399125202</v>
      </c>
      <c r="R52" s="14">
        <v>0.57927829414980803</v>
      </c>
      <c r="S52" s="14">
        <v>0.59417714598141003</v>
      </c>
      <c r="T52" s="14">
        <v>0.53458173865500203</v>
      </c>
      <c r="U52" s="14">
        <v>0.55139420448332399</v>
      </c>
      <c r="V52" s="14">
        <v>0.59486057955166705</v>
      </c>
      <c r="W52" s="14">
        <v>0.57777474029524301</v>
      </c>
      <c r="X52" s="14">
        <v>0.54702022963367902</v>
      </c>
      <c r="Y52" s="7"/>
      <c r="Z52" s="7"/>
      <c r="AA52" s="7">
        <v>0.46309458720612301</v>
      </c>
      <c r="AB52" s="15">
        <v>0.44464188080918499</v>
      </c>
      <c r="AC52" s="15">
        <v>0.47047566976489802</v>
      </c>
      <c r="AD52" s="15">
        <v>0.44641880809185303</v>
      </c>
      <c r="AE52" s="15">
        <v>0.44956260251503499</v>
      </c>
      <c r="AF52" s="15">
        <v>0.47758337889557101</v>
      </c>
      <c r="AG52" s="15">
        <v>0.45434663750683402</v>
      </c>
      <c r="AH52" s="15">
        <v>0.48633132859486</v>
      </c>
      <c r="AI52" s="15">
        <v>0.48209404045926701</v>
      </c>
      <c r="AJ52" s="15">
        <v>0.46459814106068797</v>
      </c>
      <c r="AK52" s="15">
        <v>0.45161290322580599</v>
      </c>
      <c r="AL52" s="15">
        <v>0.46459814106068797</v>
      </c>
      <c r="AM52" s="15">
        <v>0.47293603061782302</v>
      </c>
      <c r="AN52" s="15">
        <v>0.43466375068343299</v>
      </c>
      <c r="AO52" s="15">
        <v>0.51968288682340003</v>
      </c>
      <c r="AP52" s="15">
        <v>0.52392017495899401</v>
      </c>
      <c r="AQ52" s="15">
        <v>0.45024603608529201</v>
      </c>
      <c r="AR52" s="15">
        <v>0.46459814106068797</v>
      </c>
      <c r="AS52" s="15">
        <v>0.49384909786768699</v>
      </c>
      <c r="AT52" s="15">
        <v>0.49207217058501901</v>
      </c>
      <c r="AU52" s="15">
        <v>0.49863313285948602</v>
      </c>
      <c r="AV52" s="7"/>
      <c r="AW52" s="7"/>
      <c r="AX52" s="15">
        <v>0.25888463641333997</v>
      </c>
      <c r="AY52" s="15">
        <v>0.25792782941497999</v>
      </c>
      <c r="AZ52" s="15">
        <v>0.25929469655549398</v>
      </c>
      <c r="BA52" s="15">
        <v>0.262438490978676</v>
      </c>
      <c r="BB52" s="15">
        <v>0.25792782941497999</v>
      </c>
      <c r="BC52" s="15">
        <v>0.25792782941497999</v>
      </c>
      <c r="BD52" s="15">
        <v>0.25792782941497999</v>
      </c>
      <c r="BE52" s="15">
        <v>0.26148168398031701</v>
      </c>
      <c r="BF52" s="15">
        <v>0.25888463641333997</v>
      </c>
      <c r="BG52" s="15">
        <v>0.25792782941497999</v>
      </c>
      <c r="BH52" s="15">
        <v>0.25888463641333997</v>
      </c>
      <c r="BI52" s="15">
        <v>0.25874794969928899</v>
      </c>
      <c r="BJ52" s="15">
        <v>0.25792782941497999</v>
      </c>
      <c r="BK52" s="15">
        <v>0.25792782941497999</v>
      </c>
      <c r="BL52" s="15">
        <v>0.25888463641333997</v>
      </c>
      <c r="BM52" s="15">
        <v>0.25888463641333997</v>
      </c>
      <c r="BN52" s="15">
        <v>0.262438490978676</v>
      </c>
      <c r="BO52" s="15">
        <v>0.25888463641333997</v>
      </c>
      <c r="BP52" s="15">
        <v>0.262438490978676</v>
      </c>
      <c r="BQ52" s="15">
        <v>0.25888463641333997</v>
      </c>
      <c r="BR52" s="15">
        <v>0.25888463641333997</v>
      </c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</row>
    <row r="53" spans="1:93" ht="14.25" customHeight="1" x14ac:dyDescent="0.3">
      <c r="A53" s="14" t="s">
        <v>64</v>
      </c>
      <c r="B53" s="7"/>
      <c r="C53" s="7"/>
      <c r="D53" s="14">
        <v>0.942864953526517</v>
      </c>
      <c r="E53" s="14">
        <v>0.94874248223072699</v>
      </c>
      <c r="F53" s="14">
        <v>0.94723892837616097</v>
      </c>
      <c r="G53" s="14">
        <v>0.95051940951339497</v>
      </c>
      <c r="H53" s="14">
        <v>0.94710224166210999</v>
      </c>
      <c r="I53" s="14">
        <v>0.95065609622744596</v>
      </c>
      <c r="J53" s="14">
        <v>0.94819573537452095</v>
      </c>
      <c r="K53" s="14">
        <v>0.95024603608529201</v>
      </c>
      <c r="L53" s="14">
        <v>0.94956260251503499</v>
      </c>
      <c r="M53" s="14">
        <v>0.95188627665390901</v>
      </c>
      <c r="N53" s="14">
        <v>0.94942591580098401</v>
      </c>
      <c r="O53" s="14">
        <v>0.94928922908693203</v>
      </c>
      <c r="P53" s="14">
        <v>0.94928922908693203</v>
      </c>
      <c r="Q53" s="14">
        <v>0.94956260251503499</v>
      </c>
      <c r="R53" s="14">
        <v>0.95065609622744596</v>
      </c>
      <c r="S53" s="14">
        <v>0.94983597594313796</v>
      </c>
      <c r="T53" s="14">
        <v>0.94997266265718905</v>
      </c>
      <c r="U53" s="14">
        <v>0.95106615636960001</v>
      </c>
      <c r="V53" s="14">
        <v>0.94573537452159595</v>
      </c>
      <c r="W53" s="14">
        <v>0.94573537452159595</v>
      </c>
      <c r="X53" s="14">
        <v>0.94751230180426405</v>
      </c>
      <c r="Y53" s="7"/>
      <c r="Z53" s="7"/>
      <c r="AA53" s="7">
        <v>0.95065609622744596</v>
      </c>
      <c r="AB53" s="15">
        <v>0.95065609622744596</v>
      </c>
      <c r="AC53" s="15">
        <v>0.95065609622744596</v>
      </c>
      <c r="AD53" s="15">
        <v>0.95065609622744596</v>
      </c>
      <c r="AE53" s="15">
        <v>0.95065609622744596</v>
      </c>
      <c r="AF53" s="15">
        <v>0.95065609622744596</v>
      </c>
      <c r="AG53" s="15">
        <v>0.95065609622744596</v>
      </c>
      <c r="AH53" s="15">
        <v>0.95065609622744596</v>
      </c>
      <c r="AI53" s="15">
        <v>0.95065609622744596</v>
      </c>
      <c r="AJ53" s="15">
        <v>0.95065609622744596</v>
      </c>
      <c r="AK53" s="15">
        <v>0.95065609622744596</v>
      </c>
      <c r="AL53" s="15">
        <v>0.95065609622744596</v>
      </c>
      <c r="AM53" s="15">
        <v>0.95065609622744596</v>
      </c>
      <c r="AN53" s="15">
        <v>0.95065609622744596</v>
      </c>
      <c r="AO53" s="15">
        <v>0.95065609622744596</v>
      </c>
      <c r="AP53" s="15">
        <v>0.95065609622744596</v>
      </c>
      <c r="AQ53" s="15">
        <v>0.95065609622744596</v>
      </c>
      <c r="AR53" s="15">
        <v>0.95065609622744596</v>
      </c>
      <c r="AS53" s="15">
        <v>0.95065609622744596</v>
      </c>
      <c r="AT53" s="15">
        <v>0.95065609622744596</v>
      </c>
      <c r="AU53" s="15">
        <v>0.95065609622744596</v>
      </c>
      <c r="AV53" s="7"/>
      <c r="AW53" s="7"/>
      <c r="AX53" s="15">
        <v>0.94518862766539002</v>
      </c>
      <c r="AY53" s="15">
        <v>0.95065609622744596</v>
      </c>
      <c r="AZ53" s="15">
        <v>0.95065609622744596</v>
      </c>
      <c r="BA53" s="15">
        <v>0.95065609622744596</v>
      </c>
      <c r="BB53" s="15">
        <v>0.94518862766539002</v>
      </c>
      <c r="BC53" s="15">
        <v>0.95065609622744596</v>
      </c>
      <c r="BD53" s="15">
        <v>0.94518862766539002</v>
      </c>
      <c r="BE53" s="15">
        <v>0.95065609622744596</v>
      </c>
      <c r="BF53" s="15">
        <v>0.94505194095133904</v>
      </c>
      <c r="BG53" s="15">
        <v>0.95065609622744596</v>
      </c>
      <c r="BH53" s="15">
        <v>0.94518862766539002</v>
      </c>
      <c r="BI53" s="15">
        <v>0.94505194095133904</v>
      </c>
      <c r="BJ53" s="15">
        <v>0.95065609622744596</v>
      </c>
      <c r="BK53" s="15">
        <v>0.95065609622744596</v>
      </c>
      <c r="BL53" s="15">
        <v>0.95065609622744596</v>
      </c>
      <c r="BM53" s="15">
        <v>0.94518862766539002</v>
      </c>
      <c r="BN53" s="15">
        <v>0.95065609622744596</v>
      </c>
      <c r="BO53" s="15">
        <v>0.95065609622744596</v>
      </c>
      <c r="BP53" s="15">
        <v>0.95065609622744596</v>
      </c>
      <c r="BQ53" s="15">
        <v>0.95065609622744596</v>
      </c>
      <c r="BR53" s="15">
        <v>0.95065609622744596</v>
      </c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</row>
    <row r="54" spans="1:93" ht="14.25" customHeight="1" x14ac:dyDescent="0.3">
      <c r="A54" s="14" t="s">
        <v>65</v>
      </c>
      <c r="B54" s="7"/>
      <c r="C54" s="7"/>
      <c r="D54" s="14">
        <v>0.96090759978130103</v>
      </c>
      <c r="E54" s="14">
        <v>0.96213778020776297</v>
      </c>
      <c r="F54" s="14">
        <v>0.96227446692181495</v>
      </c>
      <c r="G54" s="14">
        <v>0.96200109349371199</v>
      </c>
      <c r="H54" s="14">
        <v>0.96227446692181495</v>
      </c>
      <c r="I54" s="14">
        <v>0.96227446692181495</v>
      </c>
      <c r="J54" s="14">
        <v>0.96227446692181495</v>
      </c>
      <c r="K54" s="14">
        <v>0.96213778020776297</v>
      </c>
      <c r="L54" s="14">
        <v>0.96200109349371199</v>
      </c>
      <c r="M54" s="14">
        <v>0.96227446692181495</v>
      </c>
      <c r="N54" s="14">
        <v>0.96104428649535201</v>
      </c>
      <c r="O54" s="14">
        <v>0.95967741935483797</v>
      </c>
      <c r="P54" s="14">
        <v>0.96077091306724904</v>
      </c>
      <c r="Q54" s="14">
        <v>0.95995079278294104</v>
      </c>
      <c r="R54" s="14">
        <v>0.95817386550027295</v>
      </c>
      <c r="S54" s="14">
        <v>0.95708037178786198</v>
      </c>
      <c r="T54" s="14">
        <v>0.95790049207216998</v>
      </c>
      <c r="U54" s="14">
        <v>0.958583925642427</v>
      </c>
      <c r="V54" s="14">
        <v>0.95762711864406702</v>
      </c>
      <c r="W54" s="14">
        <v>0.95667031164570804</v>
      </c>
      <c r="X54" s="14">
        <v>0.95940404592673501</v>
      </c>
      <c r="Y54" s="7"/>
      <c r="Z54" s="7"/>
      <c r="AA54" s="7">
        <v>0.96227446692181495</v>
      </c>
      <c r="AB54" s="15">
        <v>0.96227446692181495</v>
      </c>
      <c r="AC54" s="15">
        <v>0.96227446692181495</v>
      </c>
      <c r="AD54" s="15">
        <v>0.96227446692181495</v>
      </c>
      <c r="AE54" s="15">
        <v>0.96227446692181495</v>
      </c>
      <c r="AF54" s="15">
        <v>0.96227446692181495</v>
      </c>
      <c r="AG54" s="15">
        <v>0.96227446692181495</v>
      </c>
      <c r="AH54" s="15">
        <v>0.96227446692181495</v>
      </c>
      <c r="AI54" s="15">
        <v>0.96227446692181495</v>
      </c>
      <c r="AJ54" s="15">
        <v>0.96227446692181495</v>
      </c>
      <c r="AK54" s="15">
        <v>0.96227446692181495</v>
      </c>
      <c r="AL54" s="15">
        <v>0.96227446692181495</v>
      </c>
      <c r="AM54" s="15">
        <v>0.96227446692181495</v>
      </c>
      <c r="AN54" s="15">
        <v>0.96227446692181495</v>
      </c>
      <c r="AO54" s="15">
        <v>0.96227446692181495</v>
      </c>
      <c r="AP54" s="15">
        <v>0.96227446692181495</v>
      </c>
      <c r="AQ54" s="15">
        <v>0.96227446692181495</v>
      </c>
      <c r="AR54" s="15">
        <v>0.96227446692181495</v>
      </c>
      <c r="AS54" s="15">
        <v>0.96227446692181495</v>
      </c>
      <c r="AT54" s="15">
        <v>0.96227446692181495</v>
      </c>
      <c r="AU54" s="15">
        <v>0.96227446692181495</v>
      </c>
      <c r="AV54" s="7"/>
      <c r="AW54" s="7"/>
      <c r="AX54" s="15">
        <v>0.95708037178786198</v>
      </c>
      <c r="AY54" s="15">
        <v>0.95694368507381</v>
      </c>
      <c r="AZ54" s="15">
        <v>0.96227446692181495</v>
      </c>
      <c r="BA54" s="15">
        <v>0.96227446692181495</v>
      </c>
      <c r="BB54" s="15">
        <v>0.95694368507381</v>
      </c>
      <c r="BC54" s="15">
        <v>0.96227446692181495</v>
      </c>
      <c r="BD54" s="15">
        <v>0.95708037178786198</v>
      </c>
      <c r="BE54" s="15">
        <v>0.96227446692181495</v>
      </c>
      <c r="BF54" s="15">
        <v>0.96227446692181495</v>
      </c>
      <c r="BG54" s="15">
        <v>0.96227446692181495</v>
      </c>
      <c r="BH54" s="15">
        <v>0.95694368507381</v>
      </c>
      <c r="BI54" s="15">
        <v>0.95694368507381</v>
      </c>
      <c r="BJ54" s="15">
        <v>0.95708037178786198</v>
      </c>
      <c r="BK54" s="15">
        <v>0.95708037178786198</v>
      </c>
      <c r="BL54" s="15">
        <v>0.96227446692181495</v>
      </c>
      <c r="BM54" s="15">
        <v>0.96227446692181495</v>
      </c>
      <c r="BN54" s="15">
        <v>0.96227446692181495</v>
      </c>
      <c r="BO54" s="15">
        <v>0.96227446692181495</v>
      </c>
      <c r="BP54" s="15">
        <v>0.96227446692181495</v>
      </c>
      <c r="BQ54" s="15">
        <v>0.96227446692181495</v>
      </c>
      <c r="BR54" s="15">
        <v>0.96227446692181495</v>
      </c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</row>
    <row r="55" spans="1:93" ht="14.25" customHeight="1" x14ac:dyDescent="0.3">
      <c r="A55" s="14" t="s">
        <v>66</v>
      </c>
      <c r="B55" s="7"/>
      <c r="C55" s="7"/>
      <c r="D55" s="14">
        <v>0.97717331875341695</v>
      </c>
      <c r="E55" s="14">
        <v>0.97703663203936497</v>
      </c>
      <c r="F55" s="14">
        <v>0.97758337889557101</v>
      </c>
      <c r="G55" s="14">
        <v>0.97703663203936497</v>
      </c>
      <c r="H55" s="14">
        <v>0.97731000546746805</v>
      </c>
      <c r="I55" s="14">
        <v>0.97744669218151903</v>
      </c>
      <c r="J55" s="14">
        <v>0.97744669218151903</v>
      </c>
      <c r="K55" s="14">
        <v>0.97703663203936497</v>
      </c>
      <c r="L55" s="14">
        <v>0.97731000546746805</v>
      </c>
      <c r="M55" s="14">
        <v>0.97731000546746805</v>
      </c>
      <c r="N55" s="14">
        <v>0.97703663203936497</v>
      </c>
      <c r="O55" s="14">
        <v>0.97703663203936497</v>
      </c>
      <c r="P55" s="14">
        <v>0.97731000546746805</v>
      </c>
      <c r="Q55" s="14">
        <v>0.97580645161290303</v>
      </c>
      <c r="R55" s="14">
        <v>0.97731000546746805</v>
      </c>
      <c r="S55" s="14">
        <v>0.97731000546746805</v>
      </c>
      <c r="T55" s="14">
        <v>0.97717331875341695</v>
      </c>
      <c r="U55" s="14">
        <v>0.97744669218151903</v>
      </c>
      <c r="V55" s="14">
        <v>0.97662657189721103</v>
      </c>
      <c r="W55" s="14">
        <v>0.97689994532531399</v>
      </c>
      <c r="X55" s="14">
        <v>0.97744669218151903</v>
      </c>
      <c r="Y55" s="7"/>
      <c r="Z55" s="7"/>
      <c r="AA55" s="7">
        <v>0.97744669218151903</v>
      </c>
      <c r="AB55" s="15">
        <v>0.97744669218151903</v>
      </c>
      <c r="AC55" s="15">
        <v>0.97744669218151903</v>
      </c>
      <c r="AD55" s="15">
        <v>0.97744669218151903</v>
      </c>
      <c r="AE55" s="15">
        <v>0.97744669218151903</v>
      </c>
      <c r="AF55" s="15">
        <v>0.97744669218151903</v>
      </c>
      <c r="AG55" s="15">
        <v>0.97744669218151903</v>
      </c>
      <c r="AH55" s="15">
        <v>0.97744669218151903</v>
      </c>
      <c r="AI55" s="15">
        <v>0.97744669218151903</v>
      </c>
      <c r="AJ55" s="15">
        <v>0.97744669218151903</v>
      </c>
      <c r="AK55" s="15">
        <v>0.97744669218151903</v>
      </c>
      <c r="AL55" s="15">
        <v>0.97744669218151903</v>
      </c>
      <c r="AM55" s="15">
        <v>0.97744669218151903</v>
      </c>
      <c r="AN55" s="15">
        <v>0.97744669218151903</v>
      </c>
      <c r="AO55" s="15">
        <v>0.97744669218151903</v>
      </c>
      <c r="AP55" s="15">
        <v>0.97744669218151903</v>
      </c>
      <c r="AQ55" s="15">
        <v>0.97744669218151903</v>
      </c>
      <c r="AR55" s="15">
        <v>0.97744669218151903</v>
      </c>
      <c r="AS55" s="15">
        <v>0.97744669218151903</v>
      </c>
      <c r="AT55" s="15">
        <v>0.97744669218151903</v>
      </c>
      <c r="AU55" s="15">
        <v>0.97744669218151903</v>
      </c>
      <c r="AV55" s="7"/>
      <c r="AW55" s="7"/>
      <c r="AX55" s="15">
        <v>0.97279934390377198</v>
      </c>
      <c r="AY55" s="15">
        <v>0.97279934390377198</v>
      </c>
      <c r="AZ55" s="15">
        <v>0.97744669218151903</v>
      </c>
      <c r="BA55" s="15">
        <v>0.97744669218151903</v>
      </c>
      <c r="BB55" s="15">
        <v>0.97279934390377198</v>
      </c>
      <c r="BC55" s="15">
        <v>0.97744669218151903</v>
      </c>
      <c r="BD55" s="15">
        <v>0.97238928376161804</v>
      </c>
      <c r="BE55" s="15">
        <v>0.97744669218151903</v>
      </c>
      <c r="BF55" s="15">
        <v>0.97744669218151903</v>
      </c>
      <c r="BG55" s="15">
        <v>0.97744669218151903</v>
      </c>
      <c r="BH55" s="15">
        <v>0.97279934390377198</v>
      </c>
      <c r="BI55" s="15">
        <v>0.97238928376161804</v>
      </c>
      <c r="BJ55" s="15">
        <v>0.97238928376161804</v>
      </c>
      <c r="BK55" s="15">
        <v>0.97717331875341695</v>
      </c>
      <c r="BL55" s="15">
        <v>0.97238928376161804</v>
      </c>
      <c r="BM55" s="15">
        <v>0.97744669218151903</v>
      </c>
      <c r="BN55" s="15">
        <v>0.97744669218151903</v>
      </c>
      <c r="BO55" s="15">
        <v>0.97744669218151903</v>
      </c>
      <c r="BP55" s="15">
        <v>0.97744669218151903</v>
      </c>
      <c r="BQ55" s="15">
        <v>0.97744669218151903</v>
      </c>
      <c r="BR55" s="15">
        <v>0.97238928376161804</v>
      </c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</row>
    <row r="56" spans="1:93" ht="14.25" customHeight="1" x14ac:dyDescent="0.3">
      <c r="A56" s="14" t="s">
        <v>67</v>
      </c>
      <c r="B56" s="7"/>
      <c r="C56" s="7"/>
      <c r="D56" s="14">
        <v>0.98892837616183704</v>
      </c>
      <c r="E56" s="14">
        <v>0.98851831601968199</v>
      </c>
      <c r="F56" s="14">
        <v>0.98906506287588802</v>
      </c>
      <c r="G56" s="14">
        <v>0.98906506287588802</v>
      </c>
      <c r="H56" s="14">
        <v>0.98906506287588802</v>
      </c>
      <c r="I56" s="14">
        <v>0.98906506287588802</v>
      </c>
      <c r="J56" s="14">
        <v>0.98920174958993901</v>
      </c>
      <c r="K56" s="14">
        <v>0.98906506287588802</v>
      </c>
      <c r="L56" s="14">
        <v>0.98865500273373397</v>
      </c>
      <c r="M56" s="14">
        <v>0.98906506287588802</v>
      </c>
      <c r="N56" s="14">
        <v>0.98933843630399099</v>
      </c>
      <c r="O56" s="14">
        <v>0.98920174958993901</v>
      </c>
      <c r="P56" s="14">
        <v>0.98920174958993901</v>
      </c>
      <c r="Q56" s="14">
        <v>0.98920174958993901</v>
      </c>
      <c r="R56" s="14">
        <v>0.98906506287588802</v>
      </c>
      <c r="S56" s="14">
        <v>0.98906506287588802</v>
      </c>
      <c r="T56" s="14">
        <v>0.98920174958993901</v>
      </c>
      <c r="U56" s="14">
        <v>0.98906506287588802</v>
      </c>
      <c r="V56" s="14">
        <v>0.98933843630399099</v>
      </c>
      <c r="W56" s="14">
        <v>0.98933843630399099</v>
      </c>
      <c r="X56" s="14">
        <v>0.98933843630399099</v>
      </c>
      <c r="Y56" s="7"/>
      <c r="Z56" s="7"/>
      <c r="AA56" s="7">
        <v>0.98933843630399099</v>
      </c>
      <c r="AB56" s="15">
        <v>0.98933843630399099</v>
      </c>
      <c r="AC56" s="15">
        <v>0.98933843630399099</v>
      </c>
      <c r="AD56" s="15">
        <v>0.98933843630399099</v>
      </c>
      <c r="AE56" s="15">
        <v>0.98933843630399099</v>
      </c>
      <c r="AF56" s="15">
        <v>0.98933843630399099</v>
      </c>
      <c r="AG56" s="15">
        <v>0.98933843630399099</v>
      </c>
      <c r="AH56" s="15">
        <v>0.98933843630399099</v>
      </c>
      <c r="AI56" s="15">
        <v>0.98933843630399099</v>
      </c>
      <c r="AJ56" s="15">
        <v>0.98933843630399099</v>
      </c>
      <c r="AK56" s="15">
        <v>0.98933843630399099</v>
      </c>
      <c r="AL56" s="15">
        <v>0.98933843630399099</v>
      </c>
      <c r="AM56" s="15">
        <v>0.98933843630399099</v>
      </c>
      <c r="AN56" s="15">
        <v>0.98933843630399099</v>
      </c>
      <c r="AO56" s="15">
        <v>0.98933843630399099</v>
      </c>
      <c r="AP56" s="15">
        <v>0.98933843630399099</v>
      </c>
      <c r="AQ56" s="15">
        <v>0.98933843630399099</v>
      </c>
      <c r="AR56" s="15">
        <v>0.98933843630399099</v>
      </c>
      <c r="AS56" s="15">
        <v>0.98933843630399099</v>
      </c>
      <c r="AT56" s="15">
        <v>0.98933843630399099</v>
      </c>
      <c r="AU56" s="15">
        <v>0.98933843630399099</v>
      </c>
      <c r="AV56" s="7"/>
      <c r="AW56" s="7"/>
      <c r="AX56" s="15">
        <v>0.98933843630399099</v>
      </c>
      <c r="AY56" s="15">
        <v>0.98933843630399099</v>
      </c>
      <c r="AZ56" s="15">
        <v>0.98933843630399099</v>
      </c>
      <c r="BA56" s="15">
        <v>0.98933843630399099</v>
      </c>
      <c r="BB56" s="15">
        <v>0.98387096774193505</v>
      </c>
      <c r="BC56" s="15">
        <v>0.98933843630399099</v>
      </c>
      <c r="BD56" s="15">
        <v>0.98387096774193505</v>
      </c>
      <c r="BE56" s="15">
        <v>0.98933843630399099</v>
      </c>
      <c r="BF56" s="15">
        <v>0.98933843630399099</v>
      </c>
      <c r="BG56" s="15">
        <v>0.98933843630399099</v>
      </c>
      <c r="BH56" s="15">
        <v>0.98387096774193505</v>
      </c>
      <c r="BI56" s="15">
        <v>0.98387096774193505</v>
      </c>
      <c r="BJ56" s="15">
        <v>0.98933843630399099</v>
      </c>
      <c r="BK56" s="15">
        <v>0.98933843630399099</v>
      </c>
      <c r="BL56" s="15">
        <v>0.98933843630399099</v>
      </c>
      <c r="BM56" s="15">
        <v>0.98933843630399099</v>
      </c>
      <c r="BN56" s="15">
        <v>0.98933843630399099</v>
      </c>
      <c r="BO56" s="15">
        <v>0.98933843630399099</v>
      </c>
      <c r="BP56" s="15">
        <v>0.98933843630399099</v>
      </c>
      <c r="BQ56" s="15">
        <v>0.98933843630399099</v>
      </c>
      <c r="BR56" s="15">
        <v>0.98933843630399099</v>
      </c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</row>
    <row r="57" spans="1:93" ht="14.25" customHeight="1" x14ac:dyDescent="0.3">
      <c r="A57" s="14" t="s">
        <v>68</v>
      </c>
      <c r="B57" s="7"/>
      <c r="C57" s="7"/>
      <c r="D57" s="14">
        <v>0.98291416074357496</v>
      </c>
      <c r="E57" s="14">
        <v>0.984281027884089</v>
      </c>
      <c r="F57" s="14">
        <v>0.98441771459814098</v>
      </c>
      <c r="G57" s="14">
        <v>0.984281027884089</v>
      </c>
      <c r="H57" s="14">
        <v>0.98441771459814098</v>
      </c>
      <c r="I57" s="14">
        <v>0.984281027884089</v>
      </c>
      <c r="J57" s="14">
        <v>0.98441771459814098</v>
      </c>
      <c r="K57" s="14">
        <v>0.98441771459814098</v>
      </c>
      <c r="L57" s="14">
        <v>0.98414434117003802</v>
      </c>
      <c r="M57" s="14">
        <v>0.98441771459814098</v>
      </c>
      <c r="N57" s="14">
        <v>0.984281027884089</v>
      </c>
      <c r="O57" s="14">
        <v>0.98400765445598604</v>
      </c>
      <c r="P57" s="14">
        <v>0.98441771459814098</v>
      </c>
      <c r="Q57" s="14">
        <v>0.98441771459814098</v>
      </c>
      <c r="R57" s="14">
        <v>0.98441771459814098</v>
      </c>
      <c r="S57" s="14">
        <v>0.98441771459814098</v>
      </c>
      <c r="T57" s="14">
        <v>0.984281027884089</v>
      </c>
      <c r="U57" s="14">
        <v>0.98441771459814098</v>
      </c>
      <c r="V57" s="14">
        <v>0.98441771459814098</v>
      </c>
      <c r="W57" s="14">
        <v>0.98441771459814098</v>
      </c>
      <c r="X57" s="14">
        <v>0.984281027884089</v>
      </c>
      <c r="Y57" s="7"/>
      <c r="Z57" s="7"/>
      <c r="AA57" s="7">
        <v>0.98441771459814098</v>
      </c>
      <c r="AB57" s="15">
        <v>0.98441771459814098</v>
      </c>
      <c r="AC57" s="15">
        <v>0.98441771459814098</v>
      </c>
      <c r="AD57" s="15">
        <v>0.98441771459814098</v>
      </c>
      <c r="AE57" s="15">
        <v>0.98441771459814098</v>
      </c>
      <c r="AF57" s="15">
        <v>0.98441771459814098</v>
      </c>
      <c r="AG57" s="15">
        <v>0.98441771459814098</v>
      </c>
      <c r="AH57" s="15">
        <v>0.98441771459814098</v>
      </c>
      <c r="AI57" s="15">
        <v>0.98441771459814098</v>
      </c>
      <c r="AJ57" s="15">
        <v>0.98441771459814098</v>
      </c>
      <c r="AK57" s="15">
        <v>0.98441771459814098</v>
      </c>
      <c r="AL57" s="15">
        <v>0.98441771459814098</v>
      </c>
      <c r="AM57" s="15">
        <v>0.98441771459814098</v>
      </c>
      <c r="AN57" s="15">
        <v>0.98441771459814098</v>
      </c>
      <c r="AO57" s="15">
        <v>0.98441771459814098</v>
      </c>
      <c r="AP57" s="15">
        <v>0.98441771459814098</v>
      </c>
      <c r="AQ57" s="15">
        <v>0.98441771459814098</v>
      </c>
      <c r="AR57" s="15">
        <v>0.98441771459814098</v>
      </c>
      <c r="AS57" s="15">
        <v>0.98441771459814098</v>
      </c>
      <c r="AT57" s="15">
        <v>0.98441771459814098</v>
      </c>
      <c r="AU57" s="15">
        <v>0.98441771459814098</v>
      </c>
      <c r="AV57" s="7"/>
      <c r="AW57" s="7"/>
      <c r="AX57" s="15">
        <v>0.98441771459814098</v>
      </c>
      <c r="AY57" s="15">
        <v>0.98441771459814098</v>
      </c>
      <c r="AZ57" s="15">
        <v>0.98441771459814098</v>
      </c>
      <c r="BA57" s="15">
        <v>0.98441771459814098</v>
      </c>
      <c r="BB57" s="15">
        <v>0.98441771459814098</v>
      </c>
      <c r="BC57" s="15">
        <v>0.98441771459814098</v>
      </c>
      <c r="BD57" s="15">
        <v>0.97922361946418801</v>
      </c>
      <c r="BE57" s="15">
        <v>0.98441771459814098</v>
      </c>
      <c r="BF57" s="15">
        <v>0.98441771459814098</v>
      </c>
      <c r="BG57" s="15">
        <v>0.98441771459814098</v>
      </c>
      <c r="BH57" s="15">
        <v>0.97908693275013603</v>
      </c>
      <c r="BI57" s="15">
        <v>0.97908693275013603</v>
      </c>
      <c r="BJ57" s="15">
        <v>0.97922361946418801</v>
      </c>
      <c r="BK57" s="15">
        <v>0.98441771459814098</v>
      </c>
      <c r="BL57" s="15">
        <v>0.98441771459814098</v>
      </c>
      <c r="BM57" s="15">
        <v>0.98441771459814098</v>
      </c>
      <c r="BN57" s="15">
        <v>0.98441771459814098</v>
      </c>
      <c r="BO57" s="15">
        <v>0.98441771459814098</v>
      </c>
      <c r="BP57" s="15">
        <v>0.98441771459814098</v>
      </c>
      <c r="BQ57" s="15">
        <v>0.98441771459814098</v>
      </c>
      <c r="BR57" s="15">
        <v>0.98441771459814098</v>
      </c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</row>
    <row r="58" spans="1:93" ht="14.25" customHeight="1" x14ac:dyDescent="0.3">
      <c r="A58" s="14" t="s">
        <v>69</v>
      </c>
      <c r="B58" s="7"/>
      <c r="C58" s="7"/>
      <c r="D58" s="14">
        <v>0.98633132859485995</v>
      </c>
      <c r="E58" s="14">
        <v>0.98646801530891104</v>
      </c>
      <c r="F58" s="14">
        <v>0.98646801530891104</v>
      </c>
      <c r="G58" s="14">
        <v>0.98660470202296302</v>
      </c>
      <c r="H58" s="14">
        <v>0.98660470202296302</v>
      </c>
      <c r="I58" s="14">
        <v>0.98646801530891104</v>
      </c>
      <c r="J58" s="14">
        <v>0.98660470202296302</v>
      </c>
      <c r="K58" s="14">
        <v>0.98660470202296302</v>
      </c>
      <c r="L58" s="14">
        <v>0.98660470202296302</v>
      </c>
      <c r="M58" s="14">
        <v>0.98660470202296302</v>
      </c>
      <c r="N58" s="14">
        <v>0.98660470202296302</v>
      </c>
      <c r="O58" s="14">
        <v>0.98660470202296302</v>
      </c>
      <c r="P58" s="14">
        <v>0.98660470202296302</v>
      </c>
      <c r="Q58" s="14">
        <v>0.98605795516675698</v>
      </c>
      <c r="R58" s="14">
        <v>0.98660470202296302</v>
      </c>
      <c r="S58" s="14">
        <v>0.98660470202296302</v>
      </c>
      <c r="T58" s="14">
        <v>0.98633132859485995</v>
      </c>
      <c r="U58" s="14">
        <v>0.98660470202296302</v>
      </c>
      <c r="V58" s="14">
        <v>0.98660470202296302</v>
      </c>
      <c r="W58" s="14">
        <v>0.98660470202296302</v>
      </c>
      <c r="X58" s="14">
        <v>0.98660470202296302</v>
      </c>
      <c r="Y58" s="7"/>
      <c r="Z58" s="7"/>
      <c r="AA58" s="7">
        <v>0.98660470202296302</v>
      </c>
      <c r="AB58" s="15">
        <v>0.98660470202296302</v>
      </c>
      <c r="AC58" s="15">
        <v>0.98660470202296302</v>
      </c>
      <c r="AD58" s="15">
        <v>0.98660470202296302</v>
      </c>
      <c r="AE58" s="15">
        <v>0.98660470202296302</v>
      </c>
      <c r="AF58" s="15">
        <v>0.98660470202296302</v>
      </c>
      <c r="AG58" s="15">
        <v>0.98660470202296302</v>
      </c>
      <c r="AH58" s="15">
        <v>0.98660470202296302</v>
      </c>
      <c r="AI58" s="15">
        <v>0.98660470202296302</v>
      </c>
      <c r="AJ58" s="15">
        <v>0.98660470202296302</v>
      </c>
      <c r="AK58" s="15">
        <v>0.98660470202296302</v>
      </c>
      <c r="AL58" s="15">
        <v>0.98660470202296302</v>
      </c>
      <c r="AM58" s="15">
        <v>0.98660470202296302</v>
      </c>
      <c r="AN58" s="15">
        <v>0.98660470202296302</v>
      </c>
      <c r="AO58" s="15">
        <v>0.98660470202296302</v>
      </c>
      <c r="AP58" s="15">
        <v>0.98660470202296302</v>
      </c>
      <c r="AQ58" s="15">
        <v>0.98660470202296302</v>
      </c>
      <c r="AR58" s="15">
        <v>0.98660470202296302</v>
      </c>
      <c r="AS58" s="15">
        <v>0.98660470202296302</v>
      </c>
      <c r="AT58" s="15">
        <v>0.98660470202296302</v>
      </c>
      <c r="AU58" s="15">
        <v>0.98660470202296302</v>
      </c>
      <c r="AV58" s="7"/>
      <c r="AW58" s="7"/>
      <c r="AX58" s="15">
        <v>0.98660470202296302</v>
      </c>
      <c r="AY58" s="15">
        <v>0.98660470202296302</v>
      </c>
      <c r="AZ58" s="15">
        <v>0.98660470202296302</v>
      </c>
      <c r="BA58" s="15">
        <v>0.98660470202296302</v>
      </c>
      <c r="BB58" s="15">
        <v>0.98523783488244898</v>
      </c>
      <c r="BC58" s="15">
        <v>0.98660470202296302</v>
      </c>
      <c r="BD58" s="15">
        <v>0.981820667031164</v>
      </c>
      <c r="BE58" s="15">
        <v>0.98660470202296302</v>
      </c>
      <c r="BF58" s="15">
        <v>0.98250410060142102</v>
      </c>
      <c r="BG58" s="15">
        <v>0.98660470202296302</v>
      </c>
      <c r="BH58" s="15">
        <v>0.98660470202296302</v>
      </c>
      <c r="BI58" s="15">
        <v>0.98250410060142102</v>
      </c>
      <c r="BJ58" s="15">
        <v>0.981820667031164</v>
      </c>
      <c r="BK58" s="15">
        <v>0.98250410060142102</v>
      </c>
      <c r="BL58" s="15">
        <v>0.98660470202296302</v>
      </c>
      <c r="BM58" s="15">
        <v>0.98660470202296302</v>
      </c>
      <c r="BN58" s="15">
        <v>0.98660470202296302</v>
      </c>
      <c r="BO58" s="15">
        <v>0.98660470202296302</v>
      </c>
      <c r="BP58" s="15">
        <v>0.98660470202296302</v>
      </c>
      <c r="BQ58" s="15">
        <v>0.98660470202296302</v>
      </c>
      <c r="BR58" s="15">
        <v>0.981820667031164</v>
      </c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</row>
    <row r="59" spans="1:93" ht="14.25" customHeight="1" x14ac:dyDescent="0.3">
      <c r="A59" s="14" t="s">
        <v>70</v>
      </c>
      <c r="B59" s="7"/>
      <c r="C59" s="7"/>
      <c r="D59" s="14">
        <v>0.98482777474029504</v>
      </c>
      <c r="E59" s="14">
        <v>0.98578458173865502</v>
      </c>
      <c r="F59" s="14">
        <v>0.98564789502460304</v>
      </c>
      <c r="G59" s="14">
        <v>0.98564789502460304</v>
      </c>
      <c r="H59" s="14">
        <v>0.98578458173865502</v>
      </c>
      <c r="I59" s="14">
        <v>0.98578458173865502</v>
      </c>
      <c r="J59" s="14">
        <v>0.98578458173865502</v>
      </c>
      <c r="K59" s="14">
        <v>0.98578458173865502</v>
      </c>
      <c r="L59" s="14">
        <v>0.98564789502460304</v>
      </c>
      <c r="M59" s="14">
        <v>0.98496446145434602</v>
      </c>
      <c r="N59" s="14">
        <v>0.98551120831055194</v>
      </c>
      <c r="O59" s="14">
        <v>0.98578458173865502</v>
      </c>
      <c r="P59" s="14">
        <v>0.98578458173865502</v>
      </c>
      <c r="Q59" s="14">
        <v>0.98578458173865502</v>
      </c>
      <c r="R59" s="14">
        <v>0.98578458173865502</v>
      </c>
      <c r="S59" s="14">
        <v>0.98578458173865502</v>
      </c>
      <c r="T59" s="14">
        <v>0.98578458173865502</v>
      </c>
      <c r="U59" s="14">
        <v>0.98578458173865502</v>
      </c>
      <c r="V59" s="14">
        <v>0.98537452159649996</v>
      </c>
      <c r="W59" s="14">
        <v>0.98578458173865502</v>
      </c>
      <c r="X59" s="14">
        <v>0.98578458173865502</v>
      </c>
      <c r="Y59" s="7"/>
      <c r="Z59" s="7"/>
      <c r="AA59" s="7">
        <v>0.98578458173865502</v>
      </c>
      <c r="AB59" s="15">
        <v>0.98578458173865502</v>
      </c>
      <c r="AC59" s="15">
        <v>0.98578458173865502</v>
      </c>
      <c r="AD59" s="15">
        <v>0.98578458173865502</v>
      </c>
      <c r="AE59" s="15">
        <v>0.98578458173865502</v>
      </c>
      <c r="AF59" s="15">
        <v>0.98578458173865502</v>
      </c>
      <c r="AG59" s="15">
        <v>0.98578458173865502</v>
      </c>
      <c r="AH59" s="15">
        <v>0.98578458173865502</v>
      </c>
      <c r="AI59" s="15">
        <v>0.98578458173865502</v>
      </c>
      <c r="AJ59" s="15">
        <v>0.98578458173865502</v>
      </c>
      <c r="AK59" s="15">
        <v>0.98578458173865502</v>
      </c>
      <c r="AL59" s="15">
        <v>0.98578458173865502</v>
      </c>
      <c r="AM59" s="15">
        <v>0.98578458173865502</v>
      </c>
      <c r="AN59" s="15">
        <v>0.98578458173865502</v>
      </c>
      <c r="AO59" s="15">
        <v>0.98578458173865502</v>
      </c>
      <c r="AP59" s="15">
        <v>0.98578458173865502</v>
      </c>
      <c r="AQ59" s="15">
        <v>0.98578458173865502</v>
      </c>
      <c r="AR59" s="15">
        <v>0.98578458173865502</v>
      </c>
      <c r="AS59" s="15">
        <v>0.98578458173865502</v>
      </c>
      <c r="AT59" s="15">
        <v>0.98578458173865502</v>
      </c>
      <c r="AU59" s="15">
        <v>0.98578458173865502</v>
      </c>
      <c r="AV59" s="7"/>
      <c r="AW59" s="7"/>
      <c r="AX59" s="15">
        <v>0.98195735374521598</v>
      </c>
      <c r="AY59" s="15">
        <v>0.98059048660470205</v>
      </c>
      <c r="AZ59" s="15">
        <v>0.98578458173865502</v>
      </c>
      <c r="BA59" s="15">
        <v>0.98578458173865502</v>
      </c>
      <c r="BB59" s="15">
        <v>0.98031711317659898</v>
      </c>
      <c r="BC59" s="15">
        <v>0.98578458173865502</v>
      </c>
      <c r="BD59" s="15">
        <v>0.98578458173865502</v>
      </c>
      <c r="BE59" s="15">
        <v>0.98578458173865502</v>
      </c>
      <c r="BF59" s="15">
        <v>0.98578458173865502</v>
      </c>
      <c r="BG59" s="15">
        <v>0.98578458173865502</v>
      </c>
      <c r="BH59" s="15">
        <v>0.98031711317659898</v>
      </c>
      <c r="BI59" s="15">
        <v>0.98031711317659898</v>
      </c>
      <c r="BJ59" s="15">
        <v>0.98578458173865502</v>
      </c>
      <c r="BK59" s="15">
        <v>0.98578458173865502</v>
      </c>
      <c r="BL59" s="15">
        <v>0.98578458173865502</v>
      </c>
      <c r="BM59" s="15">
        <v>0.98578458173865502</v>
      </c>
      <c r="BN59" s="15">
        <v>0.98578458173865502</v>
      </c>
      <c r="BO59" s="15">
        <v>0.98578458173865502</v>
      </c>
      <c r="BP59" s="15">
        <v>0.98578458173865502</v>
      </c>
      <c r="BQ59" s="15">
        <v>0.98578458173865502</v>
      </c>
      <c r="BR59" s="15">
        <v>0.98031711317659898</v>
      </c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</row>
    <row r="60" spans="1:93" ht="14.25" customHeight="1" x14ac:dyDescent="0.3">
      <c r="A60" s="14" t="s">
        <v>71</v>
      </c>
      <c r="B60" s="7"/>
      <c r="C60" s="7"/>
      <c r="D60" s="14">
        <v>0.98988518316019602</v>
      </c>
      <c r="E60" s="14">
        <v>0.99002186987424801</v>
      </c>
      <c r="F60" s="14">
        <v>0.99002186987424801</v>
      </c>
      <c r="G60" s="14">
        <v>0.98988518316019602</v>
      </c>
      <c r="H60" s="14">
        <v>0.98988518316019602</v>
      </c>
      <c r="I60" s="14">
        <v>0.98947512301804197</v>
      </c>
      <c r="J60" s="14">
        <v>0.98824494259158002</v>
      </c>
      <c r="K60" s="14">
        <v>0.99002186987424801</v>
      </c>
      <c r="L60" s="14">
        <v>0.98988518316019602</v>
      </c>
      <c r="M60" s="14">
        <v>0.98988518316019602</v>
      </c>
      <c r="N60" s="14">
        <v>0.99002186987424801</v>
      </c>
      <c r="O60" s="14">
        <v>0.98974849644614504</v>
      </c>
      <c r="P60" s="14">
        <v>0.98974849644614504</v>
      </c>
      <c r="Q60" s="14">
        <v>0.99002186987424801</v>
      </c>
      <c r="R60" s="14">
        <v>0.99002186987424801</v>
      </c>
      <c r="S60" s="14">
        <v>0.99002186987424801</v>
      </c>
      <c r="T60" s="14">
        <v>0.99002186987424801</v>
      </c>
      <c r="U60" s="14">
        <v>0.99002186987424801</v>
      </c>
      <c r="V60" s="14">
        <v>0.99002186987424801</v>
      </c>
      <c r="W60" s="14">
        <v>0.98974849644614504</v>
      </c>
      <c r="X60" s="14">
        <v>0.99002186987424801</v>
      </c>
      <c r="Y60" s="7"/>
      <c r="Z60" s="7"/>
      <c r="AA60" s="7">
        <v>0.99002186987424801</v>
      </c>
      <c r="AB60" s="15">
        <v>0.99002186987424801</v>
      </c>
      <c r="AC60" s="15">
        <v>0.99002186987424801</v>
      </c>
      <c r="AD60" s="15">
        <v>0.99002186987424801</v>
      </c>
      <c r="AE60" s="15">
        <v>0.99002186987424801</v>
      </c>
      <c r="AF60" s="15">
        <v>0.99002186987424801</v>
      </c>
      <c r="AG60" s="15">
        <v>0.99002186987424801</v>
      </c>
      <c r="AH60" s="15">
        <v>0.99002186987424801</v>
      </c>
      <c r="AI60" s="15">
        <v>0.99002186987424801</v>
      </c>
      <c r="AJ60" s="15">
        <v>0.99002186987424801</v>
      </c>
      <c r="AK60" s="15">
        <v>0.99002186987424801</v>
      </c>
      <c r="AL60" s="15">
        <v>0.99002186987424801</v>
      </c>
      <c r="AM60" s="15">
        <v>0.99002186987424801</v>
      </c>
      <c r="AN60" s="15">
        <v>0.99002186987424801</v>
      </c>
      <c r="AO60" s="15">
        <v>0.99002186987424801</v>
      </c>
      <c r="AP60" s="15">
        <v>0.99002186987424801</v>
      </c>
      <c r="AQ60" s="15">
        <v>0.99002186987424801</v>
      </c>
      <c r="AR60" s="15">
        <v>0.99002186987424801</v>
      </c>
      <c r="AS60" s="15">
        <v>0.99002186987424801</v>
      </c>
      <c r="AT60" s="15">
        <v>0.99002186987424801</v>
      </c>
      <c r="AU60" s="15">
        <v>0.99002186987424801</v>
      </c>
      <c r="AV60" s="7"/>
      <c r="AW60" s="7"/>
      <c r="AX60" s="15">
        <v>0.99002186987424801</v>
      </c>
      <c r="AY60" s="15">
        <v>0.99002186987424801</v>
      </c>
      <c r="AZ60" s="15">
        <v>0.99002186987424801</v>
      </c>
      <c r="BA60" s="15">
        <v>0.99002186987424801</v>
      </c>
      <c r="BB60" s="15">
        <v>0.99002186987424801</v>
      </c>
      <c r="BC60" s="15">
        <v>0.99002186987424801</v>
      </c>
      <c r="BD60" s="15">
        <v>0.98455440131219196</v>
      </c>
      <c r="BE60" s="15">
        <v>0.99002186987424801</v>
      </c>
      <c r="BF60" s="15">
        <v>0.98455440131219196</v>
      </c>
      <c r="BG60" s="15">
        <v>0.99002186987424801</v>
      </c>
      <c r="BH60" s="15">
        <v>0.99002186987424801</v>
      </c>
      <c r="BI60" s="15">
        <v>0.98455440131219196</v>
      </c>
      <c r="BJ60" s="15">
        <v>0.98455440131219196</v>
      </c>
      <c r="BK60" s="15">
        <v>0.99002186987424801</v>
      </c>
      <c r="BL60" s="15">
        <v>0.99002186987424801</v>
      </c>
      <c r="BM60" s="15">
        <v>0.99002186987424801</v>
      </c>
      <c r="BN60" s="15">
        <v>0.99002186987424801</v>
      </c>
      <c r="BO60" s="15">
        <v>0.99002186987424801</v>
      </c>
      <c r="BP60" s="15">
        <v>0.99002186987424801</v>
      </c>
      <c r="BQ60" s="15">
        <v>0.99002186987424801</v>
      </c>
      <c r="BR60" s="15">
        <v>0.98455440131219196</v>
      </c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</row>
    <row r="61" spans="1:93" ht="14.25" customHeight="1" x14ac:dyDescent="0.3">
      <c r="A61" s="14" t="s">
        <v>72</v>
      </c>
      <c r="B61" s="7"/>
      <c r="C61" s="7"/>
      <c r="D61" s="14">
        <v>0.99097867687260799</v>
      </c>
      <c r="E61" s="14">
        <v>0.99125205030070995</v>
      </c>
      <c r="F61" s="14">
        <v>0.99125205030070995</v>
      </c>
      <c r="G61" s="14">
        <v>0.99125205030070995</v>
      </c>
      <c r="H61" s="14">
        <v>0.99125205030070995</v>
      </c>
      <c r="I61" s="14">
        <v>0.99125205030070995</v>
      </c>
      <c r="J61" s="14">
        <v>0.99125205030070995</v>
      </c>
      <c r="K61" s="14">
        <v>0.99125205030070995</v>
      </c>
      <c r="L61" s="14">
        <v>0.99111536358665897</v>
      </c>
      <c r="M61" s="14">
        <v>0.99125205030070995</v>
      </c>
      <c r="N61" s="14">
        <v>0.99125205030070995</v>
      </c>
      <c r="O61" s="14">
        <v>0.99125205030070995</v>
      </c>
      <c r="P61" s="14">
        <v>0.99125205030070995</v>
      </c>
      <c r="Q61" s="14">
        <v>0.99125205030070995</v>
      </c>
      <c r="R61" s="14">
        <v>0.99125205030070995</v>
      </c>
      <c r="S61" s="14">
        <v>0.99125205030070995</v>
      </c>
      <c r="T61" s="14">
        <v>0.99125205030070995</v>
      </c>
      <c r="U61" s="14">
        <v>0.99125205030070995</v>
      </c>
      <c r="V61" s="14">
        <v>0.99125205030070995</v>
      </c>
      <c r="W61" s="14">
        <v>0.99125205030070995</v>
      </c>
      <c r="X61" s="14">
        <v>0.99125205030070995</v>
      </c>
      <c r="Y61" s="7"/>
      <c r="Z61" s="7"/>
      <c r="AA61" s="7">
        <v>0.99125205030070995</v>
      </c>
      <c r="AB61" s="15">
        <v>0.99125205030070995</v>
      </c>
      <c r="AC61" s="15">
        <v>0.99125205030070995</v>
      </c>
      <c r="AD61" s="15">
        <v>0.99125205030070995</v>
      </c>
      <c r="AE61" s="15">
        <v>0.99125205030070995</v>
      </c>
      <c r="AF61" s="15">
        <v>0.99125205030070995</v>
      </c>
      <c r="AG61" s="15">
        <v>0.99125205030070995</v>
      </c>
      <c r="AH61" s="15">
        <v>0.99125205030070995</v>
      </c>
      <c r="AI61" s="15">
        <v>0.99125205030070995</v>
      </c>
      <c r="AJ61" s="15">
        <v>0.99125205030070995</v>
      </c>
      <c r="AK61" s="15">
        <v>0.99125205030070995</v>
      </c>
      <c r="AL61" s="15">
        <v>0.99125205030070995</v>
      </c>
      <c r="AM61" s="15">
        <v>0.99125205030070995</v>
      </c>
      <c r="AN61" s="15">
        <v>0.99125205030070995</v>
      </c>
      <c r="AO61" s="15">
        <v>0.99125205030070995</v>
      </c>
      <c r="AP61" s="15">
        <v>0.99125205030070995</v>
      </c>
      <c r="AQ61" s="15">
        <v>0.99125205030070995</v>
      </c>
      <c r="AR61" s="15">
        <v>0.99125205030070995</v>
      </c>
      <c r="AS61" s="15">
        <v>0.99125205030070995</v>
      </c>
      <c r="AT61" s="15">
        <v>0.99125205030070995</v>
      </c>
      <c r="AU61" s="15">
        <v>0.99125205030070995</v>
      </c>
      <c r="AV61" s="7"/>
      <c r="AW61" s="7"/>
      <c r="AX61" s="15">
        <v>0.99125205030070995</v>
      </c>
      <c r="AY61" s="15">
        <v>0.98578458173865502</v>
      </c>
      <c r="AZ61" s="15">
        <v>0.99125205030070995</v>
      </c>
      <c r="BA61" s="15">
        <v>0.99125205030070995</v>
      </c>
      <c r="BB61" s="15">
        <v>0.99125205030070995</v>
      </c>
      <c r="BC61" s="15">
        <v>0.99125205030070995</v>
      </c>
      <c r="BD61" s="15">
        <v>0.98578458173865502</v>
      </c>
      <c r="BE61" s="15">
        <v>0.99125205030070995</v>
      </c>
      <c r="BF61" s="15">
        <v>0.99125205030070995</v>
      </c>
      <c r="BG61" s="15">
        <v>0.99125205030070995</v>
      </c>
      <c r="BH61" s="15">
        <v>0.98578458173865502</v>
      </c>
      <c r="BI61" s="15">
        <v>0.98578458173865502</v>
      </c>
      <c r="BJ61" s="15">
        <v>0.99125205030070995</v>
      </c>
      <c r="BK61" s="15">
        <v>0.99125205030070995</v>
      </c>
      <c r="BL61" s="15">
        <v>0.99125205030070995</v>
      </c>
      <c r="BM61" s="15">
        <v>0.99125205030070995</v>
      </c>
      <c r="BN61" s="15">
        <v>0.99125205030070995</v>
      </c>
      <c r="BO61" s="15">
        <v>0.99125205030070995</v>
      </c>
      <c r="BP61" s="15">
        <v>0.99125205030070995</v>
      </c>
      <c r="BQ61" s="15">
        <v>0.99125205030070995</v>
      </c>
      <c r="BR61" s="15">
        <v>0.99125205030070995</v>
      </c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</row>
    <row r="62" spans="1:93" ht="14.25" customHeight="1" x14ac:dyDescent="0.3">
      <c r="A62" s="14" t="s">
        <v>73</v>
      </c>
      <c r="B62" s="7"/>
      <c r="C62" s="7"/>
      <c r="D62" s="14">
        <v>0.99193548387096697</v>
      </c>
      <c r="E62" s="14">
        <v>0.99357572443958397</v>
      </c>
      <c r="F62" s="14">
        <v>0.99330235101148101</v>
      </c>
      <c r="G62" s="14">
        <v>0.99343903772553299</v>
      </c>
      <c r="H62" s="14">
        <v>0.99316566429743003</v>
      </c>
      <c r="I62" s="14">
        <v>0.99275560415527597</v>
      </c>
      <c r="J62" s="14">
        <v>0.99343903772553299</v>
      </c>
      <c r="K62" s="14">
        <v>0.99357572443958397</v>
      </c>
      <c r="L62" s="14">
        <v>0.99330235101148101</v>
      </c>
      <c r="M62" s="14">
        <v>0.99343903772553299</v>
      </c>
      <c r="N62" s="14">
        <v>0.99330235101148101</v>
      </c>
      <c r="O62" s="14">
        <v>0.99330235101148101</v>
      </c>
      <c r="P62" s="14">
        <v>0.99330235101148101</v>
      </c>
      <c r="Q62" s="14">
        <v>0.99330235101148101</v>
      </c>
      <c r="R62" s="14">
        <v>0.99330235101148101</v>
      </c>
      <c r="S62" s="14">
        <v>0.99330235101148101</v>
      </c>
      <c r="T62" s="14">
        <v>0.99316566429743003</v>
      </c>
      <c r="U62" s="14">
        <v>0.99289229086932695</v>
      </c>
      <c r="V62" s="14">
        <v>0.99302897758337805</v>
      </c>
      <c r="W62" s="14">
        <v>0.99302897758337805</v>
      </c>
      <c r="X62" s="14">
        <v>0.99357572443958397</v>
      </c>
      <c r="Y62" s="7"/>
      <c r="Z62" s="7"/>
      <c r="AA62" s="7">
        <v>0.99357572443958397</v>
      </c>
      <c r="AB62" s="15">
        <v>0.99357572443958397</v>
      </c>
      <c r="AC62" s="15">
        <v>0.99357572443958397</v>
      </c>
      <c r="AD62" s="15">
        <v>0.99357572443958397</v>
      </c>
      <c r="AE62" s="15">
        <v>0.99357572443958397</v>
      </c>
      <c r="AF62" s="15">
        <v>0.99357572443958397</v>
      </c>
      <c r="AG62" s="15">
        <v>0.99357572443958397</v>
      </c>
      <c r="AH62" s="15">
        <v>0.99357572443958397</v>
      </c>
      <c r="AI62" s="15">
        <v>0.99357572443958397</v>
      </c>
      <c r="AJ62" s="15">
        <v>0.99357572443958397</v>
      </c>
      <c r="AK62" s="15">
        <v>0.99357572443958397</v>
      </c>
      <c r="AL62" s="15">
        <v>0.99357572443958397</v>
      </c>
      <c r="AM62" s="15">
        <v>0.99357572443958397</v>
      </c>
      <c r="AN62" s="15">
        <v>0.99357572443958397</v>
      </c>
      <c r="AO62" s="15">
        <v>0.99357572443958397</v>
      </c>
      <c r="AP62" s="15">
        <v>0.99357572443958397</v>
      </c>
      <c r="AQ62" s="15">
        <v>0.99357572443958397</v>
      </c>
      <c r="AR62" s="15">
        <v>0.99357572443958397</v>
      </c>
      <c r="AS62" s="15">
        <v>0.99357572443958397</v>
      </c>
      <c r="AT62" s="15">
        <v>0.99357572443958397</v>
      </c>
      <c r="AU62" s="15">
        <v>0.99357572443958397</v>
      </c>
      <c r="AV62" s="7"/>
      <c r="AW62" s="7"/>
      <c r="AX62" s="15">
        <v>0.99357572443958397</v>
      </c>
      <c r="AY62" s="15">
        <v>0.98810825587752804</v>
      </c>
      <c r="AZ62" s="15">
        <v>0.99357572443958397</v>
      </c>
      <c r="BA62" s="15">
        <v>0.99357572443958397</v>
      </c>
      <c r="BB62" s="15">
        <v>0.99357572443958397</v>
      </c>
      <c r="BC62" s="15">
        <v>0.99357572443958397</v>
      </c>
      <c r="BD62" s="15">
        <v>0.99357572443958397</v>
      </c>
      <c r="BE62" s="15">
        <v>0.99357572443958397</v>
      </c>
      <c r="BF62" s="15">
        <v>0.99357572443958397</v>
      </c>
      <c r="BG62" s="15">
        <v>0.99357572443958397</v>
      </c>
      <c r="BH62" s="15">
        <v>0.99357572443958397</v>
      </c>
      <c r="BI62" s="15">
        <v>0.98810825587752804</v>
      </c>
      <c r="BJ62" s="15">
        <v>0.99357572443958397</v>
      </c>
      <c r="BK62" s="15">
        <v>0.98810825587752804</v>
      </c>
      <c r="BL62" s="15">
        <v>0.99357572443958397</v>
      </c>
      <c r="BM62" s="15">
        <v>0.99357572443958397</v>
      </c>
      <c r="BN62" s="15">
        <v>0.99357572443958397</v>
      </c>
      <c r="BO62" s="15">
        <v>0.99357572443958397</v>
      </c>
      <c r="BP62" s="15">
        <v>0.99357572443958397</v>
      </c>
      <c r="BQ62" s="15">
        <v>0.99357572443958397</v>
      </c>
      <c r="BR62" s="15">
        <v>0.99357572443958397</v>
      </c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</row>
    <row r="63" spans="1:93" ht="14.25" customHeight="1" x14ac:dyDescent="0.3">
      <c r="A63" s="14" t="s">
        <v>74</v>
      </c>
      <c r="B63" s="7"/>
      <c r="C63" s="7"/>
      <c r="D63" s="14">
        <v>0.99494259158009801</v>
      </c>
      <c r="E63" s="14">
        <v>0.99507927829414899</v>
      </c>
      <c r="F63" s="14">
        <v>0.99507927829414899</v>
      </c>
      <c r="G63" s="14">
        <v>0.99507927829414899</v>
      </c>
      <c r="H63" s="14">
        <v>0.99507927829414899</v>
      </c>
      <c r="I63" s="14">
        <v>0.99494259158009801</v>
      </c>
      <c r="J63" s="14">
        <v>0.99507927829414899</v>
      </c>
      <c r="K63" s="14">
        <v>0.99494259158009801</v>
      </c>
      <c r="L63" s="14">
        <v>0.99507927829414899</v>
      </c>
      <c r="M63" s="14">
        <v>0.99507927829414899</v>
      </c>
      <c r="N63" s="14">
        <v>0.99507927829414899</v>
      </c>
      <c r="O63" s="14">
        <v>0.99507927829414899</v>
      </c>
      <c r="P63" s="14">
        <v>0.99507927829414899</v>
      </c>
      <c r="Q63" s="14">
        <v>0.99507927829414899</v>
      </c>
      <c r="R63" s="14">
        <v>0.99507927829414899</v>
      </c>
      <c r="S63" s="14">
        <v>0.99507927829414899</v>
      </c>
      <c r="T63" s="14">
        <v>0.99507927829414899</v>
      </c>
      <c r="U63" s="14">
        <v>0.99507927829414899</v>
      </c>
      <c r="V63" s="14">
        <v>0.99507927829414899</v>
      </c>
      <c r="W63" s="14">
        <v>0.99507927829414899</v>
      </c>
      <c r="X63" s="14">
        <v>0.99507927829414899</v>
      </c>
      <c r="Y63" s="7"/>
      <c r="Z63" s="7"/>
      <c r="AA63" s="7">
        <v>0.99507927829414899</v>
      </c>
      <c r="AB63" s="15">
        <v>0.99507927829414899</v>
      </c>
      <c r="AC63" s="15">
        <v>0.99507927829414899</v>
      </c>
      <c r="AD63" s="15">
        <v>0.99507927829414899</v>
      </c>
      <c r="AE63" s="15">
        <v>0.99507927829414899</v>
      </c>
      <c r="AF63" s="15">
        <v>0.99507927829414899</v>
      </c>
      <c r="AG63" s="15">
        <v>0.99507927829414899</v>
      </c>
      <c r="AH63" s="15">
        <v>0.99507927829414899</v>
      </c>
      <c r="AI63" s="15">
        <v>0.99507927829414899</v>
      </c>
      <c r="AJ63" s="15">
        <v>0.99507927829414899</v>
      </c>
      <c r="AK63" s="15">
        <v>0.99507927829414899</v>
      </c>
      <c r="AL63" s="15">
        <v>0.99507927829414899</v>
      </c>
      <c r="AM63" s="15">
        <v>0.99507927829414899</v>
      </c>
      <c r="AN63" s="15">
        <v>0.99507927829414899</v>
      </c>
      <c r="AO63" s="15">
        <v>0.99507927829414899</v>
      </c>
      <c r="AP63" s="15">
        <v>0.99507927829414899</v>
      </c>
      <c r="AQ63" s="15">
        <v>0.99507927829414899</v>
      </c>
      <c r="AR63" s="15">
        <v>0.99507927829414899</v>
      </c>
      <c r="AS63" s="15">
        <v>0.99507927829414899</v>
      </c>
      <c r="AT63" s="15">
        <v>0.99507927829414899</v>
      </c>
      <c r="AU63" s="15">
        <v>0.99507927829414899</v>
      </c>
      <c r="AV63" s="7"/>
      <c r="AW63" s="7"/>
      <c r="AX63" s="15">
        <v>0.99507927829414899</v>
      </c>
      <c r="AY63" s="15">
        <v>0.98961180973209395</v>
      </c>
      <c r="AZ63" s="15">
        <v>0.99507927829414899</v>
      </c>
      <c r="BA63" s="15">
        <v>0.99507927829414899</v>
      </c>
      <c r="BB63" s="15">
        <v>0.99507927829414899</v>
      </c>
      <c r="BC63" s="15">
        <v>0.99507927829414899</v>
      </c>
      <c r="BD63" s="15">
        <v>0.98961180973209395</v>
      </c>
      <c r="BE63" s="15">
        <v>0.99507927829414899</v>
      </c>
      <c r="BF63" s="15">
        <v>0.98961180973209395</v>
      </c>
      <c r="BG63" s="15">
        <v>0.99507927829414899</v>
      </c>
      <c r="BH63" s="15">
        <v>0.98961180973209395</v>
      </c>
      <c r="BI63" s="15">
        <v>0.98961180973209395</v>
      </c>
      <c r="BJ63" s="15">
        <v>0.99507927829414899</v>
      </c>
      <c r="BK63" s="15">
        <v>0.99507927829414899</v>
      </c>
      <c r="BL63" s="15">
        <v>0.99507927829414899</v>
      </c>
      <c r="BM63" s="15">
        <v>0.99507927829414899</v>
      </c>
      <c r="BN63" s="15">
        <v>0.99507927829414899</v>
      </c>
      <c r="BO63" s="15">
        <v>0.99507927829414899</v>
      </c>
      <c r="BP63" s="15">
        <v>0.99507927829414899</v>
      </c>
      <c r="BQ63" s="15">
        <v>0.99507927829414899</v>
      </c>
      <c r="BR63" s="15">
        <v>0.99507927829414899</v>
      </c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</row>
    <row r="64" spans="1:93" ht="14.25" customHeight="1" x14ac:dyDescent="0.3">
      <c r="A64" s="14" t="s">
        <v>75</v>
      </c>
      <c r="B64" s="7"/>
      <c r="C64" s="7"/>
      <c r="D64" s="14">
        <v>0.98961180973209395</v>
      </c>
      <c r="E64" s="14">
        <v>0.99056861673045304</v>
      </c>
      <c r="F64" s="14">
        <v>0.99056861673045304</v>
      </c>
      <c r="G64" s="14">
        <v>0.99056861673045304</v>
      </c>
      <c r="H64" s="14">
        <v>0.99056861673045304</v>
      </c>
      <c r="I64" s="14">
        <v>0.99056861673045304</v>
      </c>
      <c r="J64" s="14">
        <v>0.99043193001640195</v>
      </c>
      <c r="K64" s="14">
        <v>0.99043193001640195</v>
      </c>
      <c r="L64" s="14">
        <v>0.99056861673045304</v>
      </c>
      <c r="M64" s="14">
        <v>0.99056861673045304</v>
      </c>
      <c r="N64" s="14">
        <v>0.99056861673045304</v>
      </c>
      <c r="O64" s="14">
        <v>0.99056861673045304</v>
      </c>
      <c r="P64" s="14">
        <v>0.99056861673045304</v>
      </c>
      <c r="Q64" s="14">
        <v>0.99056861673045304</v>
      </c>
      <c r="R64" s="14">
        <v>0.99056861673045304</v>
      </c>
      <c r="S64" s="14">
        <v>0.99043193001640195</v>
      </c>
      <c r="T64" s="14">
        <v>0.99056861673045304</v>
      </c>
      <c r="U64" s="14">
        <v>0.99015855658829899</v>
      </c>
      <c r="V64" s="14">
        <v>0.99043193001640195</v>
      </c>
      <c r="W64" s="14">
        <v>0.99056861673045304</v>
      </c>
      <c r="X64" s="14">
        <v>0.99056861673045304</v>
      </c>
      <c r="Y64" s="7"/>
      <c r="Z64" s="7"/>
      <c r="AA64" s="7">
        <v>0.99056861673045304</v>
      </c>
      <c r="AB64" s="15">
        <v>0.99056861673045304</v>
      </c>
      <c r="AC64" s="15">
        <v>0.99056861673045304</v>
      </c>
      <c r="AD64" s="15">
        <v>0.99056861673045304</v>
      </c>
      <c r="AE64" s="15">
        <v>0.99056861673045304</v>
      </c>
      <c r="AF64" s="15">
        <v>0.99056861673045304</v>
      </c>
      <c r="AG64" s="15">
        <v>0.99056861673045304</v>
      </c>
      <c r="AH64" s="15">
        <v>0.99056861673045304</v>
      </c>
      <c r="AI64" s="15">
        <v>0.99056861673045304</v>
      </c>
      <c r="AJ64" s="15">
        <v>0.99056861673045304</v>
      </c>
      <c r="AK64" s="15">
        <v>0.99056861673045304</v>
      </c>
      <c r="AL64" s="15">
        <v>0.99056861673045304</v>
      </c>
      <c r="AM64" s="15">
        <v>0.99056861673045304</v>
      </c>
      <c r="AN64" s="15">
        <v>0.99056861673045304</v>
      </c>
      <c r="AO64" s="15">
        <v>0.99056861673045304</v>
      </c>
      <c r="AP64" s="15">
        <v>0.99056861673045304</v>
      </c>
      <c r="AQ64" s="15">
        <v>0.99056861673045304</v>
      </c>
      <c r="AR64" s="15">
        <v>0.99056861673045304</v>
      </c>
      <c r="AS64" s="15">
        <v>0.99056861673045304</v>
      </c>
      <c r="AT64" s="15">
        <v>0.99056861673045304</v>
      </c>
      <c r="AU64" s="15">
        <v>0.99056861673045304</v>
      </c>
      <c r="AV64" s="7"/>
      <c r="AW64" s="7"/>
      <c r="AX64" s="15">
        <v>0.98728813559322004</v>
      </c>
      <c r="AY64" s="15">
        <v>0.985101148168398</v>
      </c>
      <c r="AZ64" s="15">
        <v>0.99056861673045304</v>
      </c>
      <c r="BA64" s="15">
        <v>0.99056861673045304</v>
      </c>
      <c r="BB64" s="15">
        <v>0.99056861673045304</v>
      </c>
      <c r="BC64" s="15">
        <v>0.99056861673045304</v>
      </c>
      <c r="BD64" s="15">
        <v>0.99056861673045304</v>
      </c>
      <c r="BE64" s="15">
        <v>0.99056861673045304</v>
      </c>
      <c r="BF64" s="15">
        <v>0.99056861673045304</v>
      </c>
      <c r="BG64" s="15">
        <v>0.99056861673045304</v>
      </c>
      <c r="BH64" s="15">
        <v>0.99056861673045304</v>
      </c>
      <c r="BI64" s="15">
        <v>0.985101148168398</v>
      </c>
      <c r="BJ64" s="15">
        <v>0.985101148168398</v>
      </c>
      <c r="BK64" s="15">
        <v>0.985101148168398</v>
      </c>
      <c r="BL64" s="15">
        <v>0.99056861673045304</v>
      </c>
      <c r="BM64" s="15">
        <v>0.99056861673045304</v>
      </c>
      <c r="BN64" s="15">
        <v>0.99056861673045304</v>
      </c>
      <c r="BO64" s="15">
        <v>0.98715144887916895</v>
      </c>
      <c r="BP64" s="15">
        <v>0.99056861673045304</v>
      </c>
      <c r="BQ64" s="15">
        <v>0.99056861673045304</v>
      </c>
      <c r="BR64" s="15">
        <v>0.99056861673045304</v>
      </c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</row>
    <row r="65" spans="1:93" ht="14.25" customHeight="1" x14ac:dyDescent="0.3">
      <c r="A65" s="14" t="s">
        <v>76</v>
      </c>
      <c r="B65" s="7"/>
      <c r="C65" s="7"/>
      <c r="D65" s="14">
        <v>0.99425915800984099</v>
      </c>
      <c r="E65" s="14">
        <v>0.99453253143794396</v>
      </c>
      <c r="F65" s="14">
        <v>0.99453253143794396</v>
      </c>
      <c r="G65" s="14">
        <v>0.99439584472389198</v>
      </c>
      <c r="H65" s="14">
        <v>0.99453253143794396</v>
      </c>
      <c r="I65" s="14">
        <v>0.99453253143794396</v>
      </c>
      <c r="J65" s="14">
        <v>0.99453253143794396</v>
      </c>
      <c r="K65" s="14">
        <v>0.99453253143794396</v>
      </c>
      <c r="L65" s="14">
        <v>0.99453253143794396</v>
      </c>
      <c r="M65" s="14">
        <v>0.99453253143794396</v>
      </c>
      <c r="N65" s="14">
        <v>0.99453253143794396</v>
      </c>
      <c r="O65" s="14">
        <v>0.99453253143794396</v>
      </c>
      <c r="P65" s="14">
        <v>0.99453253143794396</v>
      </c>
      <c r="Q65" s="14">
        <v>0.99439584472389198</v>
      </c>
      <c r="R65" s="14">
        <v>0.99453253143794396</v>
      </c>
      <c r="S65" s="14">
        <v>0.99453253143794396</v>
      </c>
      <c r="T65" s="14">
        <v>0.99453253143794396</v>
      </c>
      <c r="U65" s="14">
        <v>0.99453253143794396</v>
      </c>
      <c r="V65" s="14">
        <v>0.99453253143794396</v>
      </c>
      <c r="W65" s="14">
        <v>0.99398578458173803</v>
      </c>
      <c r="X65" s="14">
        <v>0.99453253143794396</v>
      </c>
      <c r="Y65" s="7"/>
      <c r="Z65" s="7"/>
      <c r="AA65" s="7">
        <v>0.99453253143794396</v>
      </c>
      <c r="AB65" s="15">
        <v>0.99453253143794396</v>
      </c>
      <c r="AC65" s="15">
        <v>0.99453253143794396</v>
      </c>
      <c r="AD65" s="15">
        <v>0.99453253143794396</v>
      </c>
      <c r="AE65" s="15">
        <v>0.99453253143794396</v>
      </c>
      <c r="AF65" s="15">
        <v>0.99453253143794396</v>
      </c>
      <c r="AG65" s="15">
        <v>0.99453253143794396</v>
      </c>
      <c r="AH65" s="15">
        <v>0.99453253143794396</v>
      </c>
      <c r="AI65" s="15">
        <v>0.99453253143794396</v>
      </c>
      <c r="AJ65" s="15">
        <v>0.99453253143794396</v>
      </c>
      <c r="AK65" s="15">
        <v>0.99453253143794396</v>
      </c>
      <c r="AL65" s="15">
        <v>0.99453253143794396</v>
      </c>
      <c r="AM65" s="15">
        <v>0.99453253143794396</v>
      </c>
      <c r="AN65" s="15">
        <v>0.99453253143794396</v>
      </c>
      <c r="AO65" s="15">
        <v>0.99453253143794396</v>
      </c>
      <c r="AP65" s="15">
        <v>0.99453253143794396</v>
      </c>
      <c r="AQ65" s="15">
        <v>0.99453253143794396</v>
      </c>
      <c r="AR65" s="15">
        <v>0.99453253143794396</v>
      </c>
      <c r="AS65" s="15">
        <v>0.99453253143794396</v>
      </c>
      <c r="AT65" s="15">
        <v>0.99453253143794396</v>
      </c>
      <c r="AU65" s="15">
        <v>0.99453253143794396</v>
      </c>
      <c r="AV65" s="7"/>
      <c r="AW65" s="7"/>
      <c r="AX65" s="15">
        <v>0.99453253143794396</v>
      </c>
      <c r="AY65" s="15">
        <v>0.98961180973209395</v>
      </c>
      <c r="AZ65" s="15">
        <v>0.99453253143794396</v>
      </c>
      <c r="BA65" s="15">
        <v>0.99453253143794396</v>
      </c>
      <c r="BB65" s="15">
        <v>0.98961180973209395</v>
      </c>
      <c r="BC65" s="15">
        <v>0.99453253143794396</v>
      </c>
      <c r="BD65" s="15">
        <v>0.99152542372881303</v>
      </c>
      <c r="BE65" s="15">
        <v>0.99453253143794396</v>
      </c>
      <c r="BF65" s="15">
        <v>0.99453253143794396</v>
      </c>
      <c r="BG65" s="15">
        <v>0.99453253143794396</v>
      </c>
      <c r="BH65" s="15">
        <v>0.98961180973209395</v>
      </c>
      <c r="BI65" s="15">
        <v>0.99015855658829899</v>
      </c>
      <c r="BJ65" s="15">
        <v>0.99015855658829899</v>
      </c>
      <c r="BK65" s="15">
        <v>0.99453253143794396</v>
      </c>
      <c r="BL65" s="15">
        <v>0.99453253143794396</v>
      </c>
      <c r="BM65" s="15">
        <v>0.99453253143794396</v>
      </c>
      <c r="BN65" s="15">
        <v>0.99453253143794396</v>
      </c>
      <c r="BO65" s="15">
        <v>0.99453253143794396</v>
      </c>
      <c r="BP65" s="15">
        <v>0.99453253143794396</v>
      </c>
      <c r="BQ65" s="15">
        <v>0.99453253143794396</v>
      </c>
      <c r="BR65" s="15">
        <v>0.99015855658829899</v>
      </c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</row>
    <row r="66" spans="1:93" ht="14.25" customHeight="1" x14ac:dyDescent="0.3">
      <c r="A66" s="14" t="s">
        <v>77</v>
      </c>
      <c r="B66" s="7"/>
      <c r="C66" s="7"/>
      <c r="D66" s="14">
        <v>0.99152542372881303</v>
      </c>
      <c r="E66" s="14">
        <v>0.99152542372881303</v>
      </c>
      <c r="F66" s="14">
        <v>0.99152542372881303</v>
      </c>
      <c r="G66" s="14">
        <v>0.99138873701476204</v>
      </c>
      <c r="H66" s="14">
        <v>0.99138873701476204</v>
      </c>
      <c r="I66" s="14">
        <v>0.99152542372881303</v>
      </c>
      <c r="J66" s="14">
        <v>0.99152542372881303</v>
      </c>
      <c r="K66" s="14">
        <v>0.99152542372881303</v>
      </c>
      <c r="L66" s="14">
        <v>0.99152542372881303</v>
      </c>
      <c r="M66" s="14">
        <v>0.99152542372881303</v>
      </c>
      <c r="N66" s="14">
        <v>0.99152542372881303</v>
      </c>
      <c r="O66" s="14">
        <v>0.99138873701476204</v>
      </c>
      <c r="P66" s="14">
        <v>0.99152542372881303</v>
      </c>
      <c r="Q66" s="14">
        <v>0.99111536358665897</v>
      </c>
      <c r="R66" s="14">
        <v>0.99125205030070995</v>
      </c>
      <c r="S66" s="14">
        <v>0.99138873701476204</v>
      </c>
      <c r="T66" s="14">
        <v>0.99138873701476204</v>
      </c>
      <c r="U66" s="14">
        <v>0.99152542372881303</v>
      </c>
      <c r="V66" s="14">
        <v>0.99152542372881303</v>
      </c>
      <c r="W66" s="14">
        <v>0.99152542372881303</v>
      </c>
      <c r="X66" s="14">
        <v>0.99152542372881303</v>
      </c>
      <c r="Y66" s="7"/>
      <c r="Z66" s="7"/>
      <c r="AA66" s="7">
        <v>0.99152542372881303</v>
      </c>
      <c r="AB66" s="15">
        <v>0.99152542372881303</v>
      </c>
      <c r="AC66" s="15">
        <v>0.99152542372881303</v>
      </c>
      <c r="AD66" s="15">
        <v>0.99152542372881303</v>
      </c>
      <c r="AE66" s="15">
        <v>0.99152542372881303</v>
      </c>
      <c r="AF66" s="15">
        <v>0.99152542372881303</v>
      </c>
      <c r="AG66" s="15">
        <v>0.99152542372881303</v>
      </c>
      <c r="AH66" s="15">
        <v>0.99152542372881303</v>
      </c>
      <c r="AI66" s="15">
        <v>0.99152542372881303</v>
      </c>
      <c r="AJ66" s="15">
        <v>0.99152542372881303</v>
      </c>
      <c r="AK66" s="15">
        <v>0.99152542372881303</v>
      </c>
      <c r="AL66" s="15">
        <v>0.99152542372881303</v>
      </c>
      <c r="AM66" s="15">
        <v>0.99152542372881303</v>
      </c>
      <c r="AN66" s="15">
        <v>0.99152542372881303</v>
      </c>
      <c r="AO66" s="15">
        <v>0.99152542372881303</v>
      </c>
      <c r="AP66" s="15">
        <v>0.99152542372881303</v>
      </c>
      <c r="AQ66" s="15">
        <v>0.99152542372881303</v>
      </c>
      <c r="AR66" s="15">
        <v>0.99152542372881303</v>
      </c>
      <c r="AS66" s="15">
        <v>0.99152542372881303</v>
      </c>
      <c r="AT66" s="15">
        <v>0.99152542372881303</v>
      </c>
      <c r="AU66" s="15">
        <v>0.99152542372881303</v>
      </c>
      <c r="AV66" s="7"/>
      <c r="AW66" s="7"/>
      <c r="AX66" s="15">
        <v>0.99152542372881303</v>
      </c>
      <c r="AY66" s="15">
        <v>0.99152542372881303</v>
      </c>
      <c r="AZ66" s="15">
        <v>0.99152542372881303</v>
      </c>
      <c r="BA66" s="15">
        <v>0.99152542372881303</v>
      </c>
      <c r="BB66" s="15">
        <v>0.99152542372881303</v>
      </c>
      <c r="BC66" s="15">
        <v>0.99152542372881303</v>
      </c>
      <c r="BD66" s="15">
        <v>0.98660470202296302</v>
      </c>
      <c r="BE66" s="15">
        <v>0.99152542372881303</v>
      </c>
      <c r="BF66" s="15">
        <v>0.99125205030070995</v>
      </c>
      <c r="BG66" s="15">
        <v>0.99152542372881303</v>
      </c>
      <c r="BH66" s="15">
        <v>0.99152542372881303</v>
      </c>
      <c r="BI66" s="15">
        <v>0.98660470202296302</v>
      </c>
      <c r="BJ66" s="15">
        <v>0.98660470202296302</v>
      </c>
      <c r="BK66" s="15">
        <v>0.99152542372881303</v>
      </c>
      <c r="BL66" s="15">
        <v>0.99152542372881303</v>
      </c>
      <c r="BM66" s="15">
        <v>0.99152542372881303</v>
      </c>
      <c r="BN66" s="15">
        <v>0.99152542372881303</v>
      </c>
      <c r="BO66" s="15">
        <v>0.99152542372881303</v>
      </c>
      <c r="BP66" s="15">
        <v>0.99152542372881303</v>
      </c>
      <c r="BQ66" s="15">
        <v>0.99152542372881303</v>
      </c>
      <c r="BR66" s="15">
        <v>0.98715144887916895</v>
      </c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</row>
    <row r="67" spans="1:93" ht="14.25" customHeight="1" x14ac:dyDescent="0.3">
      <c r="A67" s="14" t="s">
        <v>78</v>
      </c>
      <c r="B67" s="7"/>
      <c r="C67" s="7"/>
      <c r="D67" s="14">
        <v>0.99398578458173803</v>
      </c>
      <c r="E67" s="14">
        <v>0.99398578458173803</v>
      </c>
      <c r="F67" s="14">
        <v>0.99398578458173803</v>
      </c>
      <c r="G67" s="14">
        <v>0.99384909786768705</v>
      </c>
      <c r="H67" s="14">
        <v>0.99398578458173803</v>
      </c>
      <c r="I67" s="14">
        <v>0.99398578458173803</v>
      </c>
      <c r="J67" s="14">
        <v>0.99398578458173803</v>
      </c>
      <c r="K67" s="14">
        <v>0.99384909786768705</v>
      </c>
      <c r="L67" s="14">
        <v>0.99398578458173803</v>
      </c>
      <c r="M67" s="14">
        <v>0.99398578458173803</v>
      </c>
      <c r="N67" s="14">
        <v>0.99398578458173803</v>
      </c>
      <c r="O67" s="14">
        <v>0.99398578458173803</v>
      </c>
      <c r="P67" s="14">
        <v>0.99357572443958397</v>
      </c>
      <c r="Q67" s="14">
        <v>0.99398578458173803</v>
      </c>
      <c r="R67" s="14">
        <v>0.99398578458173803</v>
      </c>
      <c r="S67" s="14">
        <v>0.99398578458173803</v>
      </c>
      <c r="T67" s="14">
        <v>0.99371241115363496</v>
      </c>
      <c r="U67" s="14">
        <v>0.99330235101148101</v>
      </c>
      <c r="V67" s="14">
        <v>0.99398578458173803</v>
      </c>
      <c r="W67" s="14">
        <v>0.99398578458173803</v>
      </c>
      <c r="X67" s="14">
        <v>0.99398578458173803</v>
      </c>
      <c r="Y67" s="7"/>
      <c r="Z67" s="7"/>
      <c r="AA67" s="7">
        <v>0.99398578458173803</v>
      </c>
      <c r="AB67" s="15">
        <v>0.99398578458173803</v>
      </c>
      <c r="AC67" s="15">
        <v>0.99398578458173803</v>
      </c>
      <c r="AD67" s="15">
        <v>0.99398578458173803</v>
      </c>
      <c r="AE67" s="15">
        <v>0.99398578458173803</v>
      </c>
      <c r="AF67" s="15">
        <v>0.99398578458173803</v>
      </c>
      <c r="AG67" s="15">
        <v>0.99398578458173803</v>
      </c>
      <c r="AH67" s="15">
        <v>0.99398578458173803</v>
      </c>
      <c r="AI67" s="15">
        <v>0.99398578458173803</v>
      </c>
      <c r="AJ67" s="15">
        <v>0.99398578458173803</v>
      </c>
      <c r="AK67" s="15">
        <v>0.99398578458173803</v>
      </c>
      <c r="AL67" s="15">
        <v>0.99398578458173803</v>
      </c>
      <c r="AM67" s="15">
        <v>0.99398578458173803</v>
      </c>
      <c r="AN67" s="15">
        <v>0.99398578458173803</v>
      </c>
      <c r="AO67" s="15">
        <v>0.99398578458173803</v>
      </c>
      <c r="AP67" s="15">
        <v>0.99398578458173803</v>
      </c>
      <c r="AQ67" s="15">
        <v>0.99398578458173803</v>
      </c>
      <c r="AR67" s="15">
        <v>0.99398578458173803</v>
      </c>
      <c r="AS67" s="15">
        <v>0.99398578458173803</v>
      </c>
      <c r="AT67" s="15">
        <v>0.99398578458173803</v>
      </c>
      <c r="AU67" s="15">
        <v>0.99398578458173803</v>
      </c>
      <c r="AV67" s="7"/>
      <c r="AW67" s="7"/>
      <c r="AX67" s="15">
        <v>0.99398578458173803</v>
      </c>
      <c r="AY67" s="15">
        <v>0.98851831601968199</v>
      </c>
      <c r="AZ67" s="15">
        <v>0.99398578458173803</v>
      </c>
      <c r="BA67" s="15">
        <v>0.99398578458173803</v>
      </c>
      <c r="BB67" s="15">
        <v>0.99398578458173803</v>
      </c>
      <c r="BC67" s="15">
        <v>0.99398578458173803</v>
      </c>
      <c r="BD67" s="15">
        <v>0.99398578458173803</v>
      </c>
      <c r="BE67" s="15">
        <v>0.99398578458173803</v>
      </c>
      <c r="BF67" s="15">
        <v>0.99357572443958397</v>
      </c>
      <c r="BG67" s="15">
        <v>0.99398578458173803</v>
      </c>
      <c r="BH67" s="15">
        <v>0.99371241115363496</v>
      </c>
      <c r="BI67" s="15">
        <v>0.98851831601968199</v>
      </c>
      <c r="BJ67" s="15">
        <v>0.98851831601968199</v>
      </c>
      <c r="BK67" s="15">
        <v>0.99398578458173803</v>
      </c>
      <c r="BL67" s="15">
        <v>0.99398578458173803</v>
      </c>
      <c r="BM67" s="15">
        <v>0.99398578458173803</v>
      </c>
      <c r="BN67" s="15">
        <v>0.99398578458173803</v>
      </c>
      <c r="BO67" s="15">
        <v>0.99398578458173803</v>
      </c>
      <c r="BP67" s="15">
        <v>0.99398578458173803</v>
      </c>
      <c r="BQ67" s="15">
        <v>0.99398578458173803</v>
      </c>
      <c r="BR67" s="15">
        <v>0.98851831601968199</v>
      </c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</row>
    <row r="68" spans="1:93" ht="14.25" customHeight="1" x14ac:dyDescent="0.3">
      <c r="A68" s="14" t="s">
        <v>79</v>
      </c>
      <c r="B68" s="7"/>
      <c r="C68" s="7"/>
      <c r="D68" s="14">
        <v>0.99466921815199505</v>
      </c>
      <c r="E68" s="14">
        <v>0.99494259158009801</v>
      </c>
      <c r="F68" s="14">
        <v>0.99494259158009801</v>
      </c>
      <c r="G68" s="14">
        <v>0.99494259158009801</v>
      </c>
      <c r="H68" s="14">
        <v>0.99494259158009801</v>
      </c>
      <c r="I68" s="14">
        <v>0.99494259158009801</v>
      </c>
      <c r="J68" s="14">
        <v>0.99494259158009801</v>
      </c>
      <c r="K68" s="14">
        <v>0.99494259158009801</v>
      </c>
      <c r="L68" s="14">
        <v>0.99494259158009801</v>
      </c>
      <c r="M68" s="14">
        <v>0.99494259158009801</v>
      </c>
      <c r="N68" s="14">
        <v>0.99480590486604703</v>
      </c>
      <c r="O68" s="14">
        <v>0.99494259158009801</v>
      </c>
      <c r="P68" s="14">
        <v>0.99494259158009801</v>
      </c>
      <c r="Q68" s="14">
        <v>0.99494259158009801</v>
      </c>
      <c r="R68" s="14">
        <v>0.99494259158009801</v>
      </c>
      <c r="S68" s="14">
        <v>0.99480590486604703</v>
      </c>
      <c r="T68" s="14">
        <v>0.99494259158009801</v>
      </c>
      <c r="U68" s="14">
        <v>0.99494259158009801</v>
      </c>
      <c r="V68" s="14">
        <v>0.99494259158009801</v>
      </c>
      <c r="W68" s="14">
        <v>0.99494259158009801</v>
      </c>
      <c r="X68" s="14">
        <v>0.99494259158009801</v>
      </c>
      <c r="Y68" s="7"/>
      <c r="Z68" s="7"/>
      <c r="AA68" s="7">
        <v>0.99494259158009801</v>
      </c>
      <c r="AB68" s="15">
        <v>0.99494259158009801</v>
      </c>
      <c r="AC68" s="15">
        <v>0.99494259158009801</v>
      </c>
      <c r="AD68" s="15">
        <v>0.99494259158009801</v>
      </c>
      <c r="AE68" s="15">
        <v>0.99494259158009801</v>
      </c>
      <c r="AF68" s="15">
        <v>0.99494259158009801</v>
      </c>
      <c r="AG68" s="15">
        <v>0.99494259158009801</v>
      </c>
      <c r="AH68" s="15">
        <v>0.99494259158009801</v>
      </c>
      <c r="AI68" s="15">
        <v>0.99494259158009801</v>
      </c>
      <c r="AJ68" s="15">
        <v>0.99494259158009801</v>
      </c>
      <c r="AK68" s="15">
        <v>0.99494259158009801</v>
      </c>
      <c r="AL68" s="15">
        <v>0.99494259158009801</v>
      </c>
      <c r="AM68" s="15">
        <v>0.99494259158009801</v>
      </c>
      <c r="AN68" s="15">
        <v>0.99494259158009801</v>
      </c>
      <c r="AO68" s="15">
        <v>0.99494259158009801</v>
      </c>
      <c r="AP68" s="15">
        <v>0.99494259158009801</v>
      </c>
      <c r="AQ68" s="15">
        <v>0.99494259158009801</v>
      </c>
      <c r="AR68" s="15">
        <v>0.99494259158009801</v>
      </c>
      <c r="AS68" s="15">
        <v>0.99494259158009801</v>
      </c>
      <c r="AT68" s="15">
        <v>0.99494259158009801</v>
      </c>
      <c r="AU68" s="15">
        <v>0.99494259158009801</v>
      </c>
      <c r="AV68" s="7"/>
      <c r="AW68" s="7"/>
      <c r="AX68" s="15">
        <v>0.99494259158009801</v>
      </c>
      <c r="AY68" s="15">
        <v>0.99494259158009801</v>
      </c>
      <c r="AZ68" s="15">
        <v>0.99494259158009801</v>
      </c>
      <c r="BA68" s="15">
        <v>0.99494259158009801</v>
      </c>
      <c r="BB68" s="15">
        <v>0.99494259158009801</v>
      </c>
      <c r="BC68" s="15">
        <v>0.99494259158009801</v>
      </c>
      <c r="BD68" s="15">
        <v>0.99494259158009801</v>
      </c>
      <c r="BE68" s="15">
        <v>0.99494259158009801</v>
      </c>
      <c r="BF68" s="15">
        <v>0.99494259158009801</v>
      </c>
      <c r="BG68" s="15">
        <v>0.99494259158009801</v>
      </c>
      <c r="BH68" s="15">
        <v>0.98947512301804197</v>
      </c>
      <c r="BI68" s="15">
        <v>0.98947512301804197</v>
      </c>
      <c r="BJ68" s="15">
        <v>0.98961180973209395</v>
      </c>
      <c r="BK68" s="15">
        <v>0.99494259158009801</v>
      </c>
      <c r="BL68" s="15">
        <v>0.99494259158009801</v>
      </c>
      <c r="BM68" s="15">
        <v>0.99494259158009801</v>
      </c>
      <c r="BN68" s="15">
        <v>0.99494259158009801</v>
      </c>
      <c r="BO68" s="15">
        <v>0.99494259158009801</v>
      </c>
      <c r="BP68" s="15">
        <v>0.99494259158009801</v>
      </c>
      <c r="BQ68" s="15">
        <v>0.99494259158009801</v>
      </c>
      <c r="BR68" s="15">
        <v>0.99494259158009801</v>
      </c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</row>
    <row r="69" spans="1:93" ht="14.25" customHeight="1" x14ac:dyDescent="0.3">
      <c r="A69" s="14" t="s">
        <v>80</v>
      </c>
      <c r="B69" s="7"/>
      <c r="C69" s="7"/>
      <c r="D69" s="14">
        <v>0.99548933843630305</v>
      </c>
      <c r="E69" s="14">
        <v>0.99507927829414899</v>
      </c>
      <c r="F69" s="14">
        <v>0.99562602515035503</v>
      </c>
      <c r="G69" s="14">
        <v>0.99562602515035503</v>
      </c>
      <c r="H69" s="14">
        <v>0.99548933843630305</v>
      </c>
      <c r="I69" s="14">
        <v>0.99562602515035503</v>
      </c>
      <c r="J69" s="14">
        <v>0.99562602515035503</v>
      </c>
      <c r="K69" s="14">
        <v>0.99562602515035503</v>
      </c>
      <c r="L69" s="14">
        <v>0.99562602515035503</v>
      </c>
      <c r="M69" s="14">
        <v>0.99562602515035503</v>
      </c>
      <c r="N69" s="14">
        <v>0.99521596500820098</v>
      </c>
      <c r="O69" s="14">
        <v>0.99521596500820098</v>
      </c>
      <c r="P69" s="14">
        <v>0.99521596500820098</v>
      </c>
      <c r="Q69" s="14">
        <v>0.99562602515035503</v>
      </c>
      <c r="R69" s="14">
        <v>0.99562602515035503</v>
      </c>
      <c r="S69" s="14">
        <v>0.99562602515035503</v>
      </c>
      <c r="T69" s="14">
        <v>0.99562602515035503</v>
      </c>
      <c r="U69" s="14">
        <v>0.99521596500820098</v>
      </c>
      <c r="V69" s="14">
        <v>0.99562602515035503</v>
      </c>
      <c r="W69" s="14">
        <v>0.99562602515035503</v>
      </c>
      <c r="X69" s="14">
        <v>0.99562602515035503</v>
      </c>
      <c r="Y69" s="7"/>
      <c r="Z69" s="7"/>
      <c r="AA69" s="7">
        <v>0.99562602515035503</v>
      </c>
      <c r="AB69" s="15">
        <v>0.99562602515035503</v>
      </c>
      <c r="AC69" s="15">
        <v>0.99562602515035503</v>
      </c>
      <c r="AD69" s="15">
        <v>0.99562602515035503</v>
      </c>
      <c r="AE69" s="15">
        <v>0.99562602515035503</v>
      </c>
      <c r="AF69" s="15">
        <v>0.99562602515035503</v>
      </c>
      <c r="AG69" s="15">
        <v>0.99562602515035503</v>
      </c>
      <c r="AH69" s="15">
        <v>0.99562602515035503</v>
      </c>
      <c r="AI69" s="15">
        <v>0.99562602515035503</v>
      </c>
      <c r="AJ69" s="15">
        <v>0.99562602515035503</v>
      </c>
      <c r="AK69" s="15">
        <v>0.99562602515035503</v>
      </c>
      <c r="AL69" s="15">
        <v>0.99562602515035503</v>
      </c>
      <c r="AM69" s="15">
        <v>0.99562602515035503</v>
      </c>
      <c r="AN69" s="15">
        <v>0.99562602515035503</v>
      </c>
      <c r="AO69" s="15">
        <v>0.99562602515035503</v>
      </c>
      <c r="AP69" s="15">
        <v>0.99562602515035503</v>
      </c>
      <c r="AQ69" s="15">
        <v>0.99562602515035503</v>
      </c>
      <c r="AR69" s="15">
        <v>0.99562602515035503</v>
      </c>
      <c r="AS69" s="15">
        <v>0.99562602515035503</v>
      </c>
      <c r="AT69" s="15">
        <v>0.99562602515035503</v>
      </c>
      <c r="AU69" s="15">
        <v>0.99562602515035503</v>
      </c>
      <c r="AV69" s="7"/>
      <c r="AW69" s="7"/>
      <c r="AX69" s="15">
        <v>0.99562602515035503</v>
      </c>
      <c r="AY69" s="15">
        <v>0.99015855658829899</v>
      </c>
      <c r="AZ69" s="15">
        <v>0.99562602515035503</v>
      </c>
      <c r="BA69" s="15">
        <v>0.99562602515035503</v>
      </c>
      <c r="BB69" s="15">
        <v>0.99015855658829899</v>
      </c>
      <c r="BC69" s="15">
        <v>0.99562602515035503</v>
      </c>
      <c r="BD69" s="15">
        <v>0.99562602515035503</v>
      </c>
      <c r="BE69" s="15">
        <v>0.99562602515035503</v>
      </c>
      <c r="BF69" s="15">
        <v>0.99562602515035503</v>
      </c>
      <c r="BG69" s="15">
        <v>0.99562602515035503</v>
      </c>
      <c r="BH69" s="15">
        <v>0.99562602515035503</v>
      </c>
      <c r="BI69" s="15">
        <v>0.99015855658829899</v>
      </c>
      <c r="BJ69" s="15">
        <v>0.99015855658829899</v>
      </c>
      <c r="BK69" s="15">
        <v>0.99015855658829899</v>
      </c>
      <c r="BL69" s="15">
        <v>0.99562602515035503</v>
      </c>
      <c r="BM69" s="15">
        <v>0.99562602515035503</v>
      </c>
      <c r="BN69" s="15">
        <v>0.99562602515035503</v>
      </c>
      <c r="BO69" s="15">
        <v>0.99562602515035503</v>
      </c>
      <c r="BP69" s="15">
        <v>0.99562602515035503</v>
      </c>
      <c r="BQ69" s="15">
        <v>0.99562602515035503</v>
      </c>
      <c r="BR69" s="15">
        <v>0.99562602515035503</v>
      </c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</row>
    <row r="70" spans="1:93" ht="14.25" customHeight="1" x14ac:dyDescent="0.3">
      <c r="A70" s="14" t="s">
        <v>81</v>
      </c>
      <c r="B70" s="7"/>
      <c r="C70" s="7"/>
      <c r="D70" s="14">
        <v>0.99685620557681798</v>
      </c>
      <c r="E70" s="14">
        <v>0.99699289229086896</v>
      </c>
      <c r="F70" s="14">
        <v>0.99699289229086896</v>
      </c>
      <c r="G70" s="14">
        <v>0.99699289229086896</v>
      </c>
      <c r="H70" s="14">
        <v>0.99699289229086896</v>
      </c>
      <c r="I70" s="14">
        <v>0.99699289229086896</v>
      </c>
      <c r="J70" s="14">
        <v>0.99699289229086896</v>
      </c>
      <c r="K70" s="14">
        <v>0.99589939857845799</v>
      </c>
      <c r="L70" s="14">
        <v>0.99699289229086896</v>
      </c>
      <c r="M70" s="14">
        <v>0.99685620557681798</v>
      </c>
      <c r="N70" s="14">
        <v>0.99699289229086896</v>
      </c>
      <c r="O70" s="14">
        <v>0.99699289229086896</v>
      </c>
      <c r="P70" s="14">
        <v>0.99699289229086896</v>
      </c>
      <c r="Q70" s="14">
        <v>0.99685620557681798</v>
      </c>
      <c r="R70" s="14">
        <v>0.99685620557681798</v>
      </c>
      <c r="S70" s="14">
        <v>0.99699289229086896</v>
      </c>
      <c r="T70" s="14">
        <v>0.99699289229086896</v>
      </c>
      <c r="U70" s="14">
        <v>0.99685620557681798</v>
      </c>
      <c r="V70" s="14">
        <v>0.99699289229086896</v>
      </c>
      <c r="W70" s="14">
        <v>0.99699289229086896</v>
      </c>
      <c r="X70" s="14">
        <v>0.99699289229086896</v>
      </c>
      <c r="Y70" s="7"/>
      <c r="Z70" s="7"/>
      <c r="AA70" s="7">
        <v>0.99699289229086896</v>
      </c>
      <c r="AB70" s="15">
        <v>0.99699289229086896</v>
      </c>
      <c r="AC70" s="15">
        <v>0.99699289229086896</v>
      </c>
      <c r="AD70" s="15">
        <v>0.99699289229086896</v>
      </c>
      <c r="AE70" s="15">
        <v>0.99699289229086896</v>
      </c>
      <c r="AF70" s="15">
        <v>0.99699289229086896</v>
      </c>
      <c r="AG70" s="15">
        <v>0.99699289229086896</v>
      </c>
      <c r="AH70" s="15">
        <v>0.99699289229086896</v>
      </c>
      <c r="AI70" s="15">
        <v>0.99699289229086896</v>
      </c>
      <c r="AJ70" s="15">
        <v>0.99699289229086896</v>
      </c>
      <c r="AK70" s="15">
        <v>0.99699289229086896</v>
      </c>
      <c r="AL70" s="15">
        <v>0.99699289229086896</v>
      </c>
      <c r="AM70" s="15">
        <v>0.99699289229086896</v>
      </c>
      <c r="AN70" s="15">
        <v>0.99699289229086896</v>
      </c>
      <c r="AO70" s="15">
        <v>0.99699289229086896</v>
      </c>
      <c r="AP70" s="15">
        <v>0.99699289229086896</v>
      </c>
      <c r="AQ70" s="15">
        <v>0.99699289229086896</v>
      </c>
      <c r="AR70" s="15">
        <v>0.99699289229086896</v>
      </c>
      <c r="AS70" s="15">
        <v>0.99699289229086896</v>
      </c>
      <c r="AT70" s="15">
        <v>0.99699289229086896</v>
      </c>
      <c r="AU70" s="15">
        <v>0.99699289229086896</v>
      </c>
      <c r="AV70" s="7"/>
      <c r="AW70" s="7"/>
      <c r="AX70" s="15">
        <v>0.99699289229086896</v>
      </c>
      <c r="AY70" s="15">
        <v>0.99699289229086896</v>
      </c>
      <c r="AZ70" s="15">
        <v>0.99699289229086896</v>
      </c>
      <c r="BA70" s="15">
        <v>0.99699289229086896</v>
      </c>
      <c r="BB70" s="15">
        <v>0.99699289229086896</v>
      </c>
      <c r="BC70" s="15">
        <v>0.99699289229086896</v>
      </c>
      <c r="BD70" s="15">
        <v>0.99699289229086896</v>
      </c>
      <c r="BE70" s="15">
        <v>0.99699289229086896</v>
      </c>
      <c r="BF70" s="15">
        <v>0.99699289229086896</v>
      </c>
      <c r="BG70" s="15">
        <v>0.99699289229086896</v>
      </c>
      <c r="BH70" s="15">
        <v>0.99699289229086896</v>
      </c>
      <c r="BI70" s="15">
        <v>0.99152542372881303</v>
      </c>
      <c r="BJ70" s="15">
        <v>0.99152542372881303</v>
      </c>
      <c r="BK70" s="15">
        <v>0.99699289229086896</v>
      </c>
      <c r="BL70" s="15">
        <v>0.99699289229086896</v>
      </c>
      <c r="BM70" s="15">
        <v>0.99699289229086896</v>
      </c>
      <c r="BN70" s="15">
        <v>0.99699289229086896</v>
      </c>
      <c r="BO70" s="15">
        <v>0.99699289229086896</v>
      </c>
      <c r="BP70" s="15">
        <v>0.99699289229086896</v>
      </c>
      <c r="BQ70" s="15">
        <v>0.99699289229086896</v>
      </c>
      <c r="BR70" s="15">
        <v>0.99699289229086896</v>
      </c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</row>
    <row r="71" spans="1:93" ht="14.25" customHeight="1" x14ac:dyDescent="0.3">
      <c r="A71" s="14" t="s">
        <v>82</v>
      </c>
      <c r="B71" s="7"/>
      <c r="C71" s="7"/>
      <c r="D71" s="14">
        <v>0.997539639147074</v>
      </c>
      <c r="E71" s="14">
        <v>0.99822307271733102</v>
      </c>
      <c r="F71" s="14">
        <v>0.99822307271733102</v>
      </c>
      <c r="G71" s="14">
        <v>0.99822307271733102</v>
      </c>
      <c r="H71" s="14">
        <v>0.99822307271733102</v>
      </c>
      <c r="I71" s="14">
        <v>0.99822307271733102</v>
      </c>
      <c r="J71" s="14">
        <v>0.99822307271733102</v>
      </c>
      <c r="K71" s="14">
        <v>0.99822307271733102</v>
      </c>
      <c r="L71" s="14">
        <v>0.99822307271733102</v>
      </c>
      <c r="M71" s="14">
        <v>0.99822307271733102</v>
      </c>
      <c r="N71" s="14">
        <v>0.99822307271733102</v>
      </c>
      <c r="O71" s="14">
        <v>0.99822307271733102</v>
      </c>
      <c r="P71" s="14">
        <v>0.99822307271733102</v>
      </c>
      <c r="Q71" s="14">
        <v>0.99822307271733102</v>
      </c>
      <c r="R71" s="14">
        <v>0.99822307271733102</v>
      </c>
      <c r="S71" s="14">
        <v>0.99822307271733102</v>
      </c>
      <c r="T71" s="14">
        <v>0.99822307271733102</v>
      </c>
      <c r="U71" s="14">
        <v>0.99822307271733102</v>
      </c>
      <c r="V71" s="14">
        <v>0.99822307271733102</v>
      </c>
      <c r="W71" s="14">
        <v>0.99822307271733102</v>
      </c>
      <c r="X71" s="14">
        <v>0.99822307271733102</v>
      </c>
      <c r="Y71" s="7"/>
      <c r="Z71" s="7"/>
      <c r="AA71" s="7">
        <v>0.99822307271733102</v>
      </c>
      <c r="AB71" s="15">
        <v>0.99822307271733102</v>
      </c>
      <c r="AC71" s="15">
        <v>0.99822307271733102</v>
      </c>
      <c r="AD71" s="15">
        <v>0.99822307271733102</v>
      </c>
      <c r="AE71" s="15">
        <v>0.99822307271733102</v>
      </c>
      <c r="AF71" s="15">
        <v>0.99822307271733102</v>
      </c>
      <c r="AG71" s="15">
        <v>0.99822307271733102</v>
      </c>
      <c r="AH71" s="15">
        <v>0.99822307271733102</v>
      </c>
      <c r="AI71" s="15">
        <v>0.99822307271733102</v>
      </c>
      <c r="AJ71" s="15">
        <v>0.99822307271733102</v>
      </c>
      <c r="AK71" s="15">
        <v>0.99822307271733102</v>
      </c>
      <c r="AL71" s="15">
        <v>0.99822307271733102</v>
      </c>
      <c r="AM71" s="15">
        <v>0.99822307271733102</v>
      </c>
      <c r="AN71" s="15">
        <v>0.99822307271733102</v>
      </c>
      <c r="AO71" s="15">
        <v>0.99822307271733102</v>
      </c>
      <c r="AP71" s="15">
        <v>0.99822307271733102</v>
      </c>
      <c r="AQ71" s="15">
        <v>0.99822307271733102</v>
      </c>
      <c r="AR71" s="15">
        <v>0.99822307271733102</v>
      </c>
      <c r="AS71" s="15">
        <v>0.99822307271733102</v>
      </c>
      <c r="AT71" s="15">
        <v>0.99822307271733102</v>
      </c>
      <c r="AU71" s="15">
        <v>0.99822307271733102</v>
      </c>
      <c r="AV71" s="7"/>
      <c r="AW71" s="7"/>
      <c r="AX71" s="15">
        <v>0.99316566429743003</v>
      </c>
      <c r="AY71" s="15">
        <v>0.99822307271733102</v>
      </c>
      <c r="AZ71" s="15">
        <v>0.99822307271733102</v>
      </c>
      <c r="BA71" s="15">
        <v>0.99822307271733102</v>
      </c>
      <c r="BB71" s="15">
        <v>0.99822307271733102</v>
      </c>
      <c r="BC71" s="15">
        <v>0.99822307271733102</v>
      </c>
      <c r="BD71" s="15">
        <v>0.99275560415527597</v>
      </c>
      <c r="BE71" s="15">
        <v>0.99822307271733102</v>
      </c>
      <c r="BF71" s="15">
        <v>0.99822307271733102</v>
      </c>
      <c r="BG71" s="15">
        <v>0.99822307271733102</v>
      </c>
      <c r="BH71" s="15">
        <v>0.99822307271733102</v>
      </c>
      <c r="BI71" s="15">
        <v>0.99275560415527597</v>
      </c>
      <c r="BJ71" s="15">
        <v>0.99275560415527597</v>
      </c>
      <c r="BK71" s="15">
        <v>0.99822307271733102</v>
      </c>
      <c r="BL71" s="15">
        <v>0.99822307271733102</v>
      </c>
      <c r="BM71" s="15">
        <v>0.99822307271733102</v>
      </c>
      <c r="BN71" s="15">
        <v>0.99822307271733102</v>
      </c>
      <c r="BO71" s="15">
        <v>0.99822307271733102</v>
      </c>
      <c r="BP71" s="15">
        <v>0.99822307271733102</v>
      </c>
      <c r="BQ71" s="15">
        <v>0.99822307271733102</v>
      </c>
      <c r="BR71" s="15">
        <v>0.99275560415527597</v>
      </c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</row>
    <row r="72" spans="1:93" ht="14.25" customHeight="1" x14ac:dyDescent="0.3">
      <c r="A72" s="14" t="s">
        <v>83</v>
      </c>
      <c r="B72" s="7"/>
      <c r="C72" s="7"/>
      <c r="D72" s="14">
        <v>0.99931656642974298</v>
      </c>
      <c r="E72" s="14">
        <v>0.99958993985784494</v>
      </c>
      <c r="F72" s="14">
        <v>0.99849644614543398</v>
      </c>
      <c r="G72" s="14">
        <v>0.99986331328594802</v>
      </c>
      <c r="H72" s="14">
        <v>0.99958993985784494</v>
      </c>
      <c r="I72" s="14">
        <v>0.99958993985784494</v>
      </c>
      <c r="J72" s="14">
        <v>0.99958993985784494</v>
      </c>
      <c r="K72" s="14">
        <v>0.99084199015855601</v>
      </c>
      <c r="L72" s="14">
        <v>0.99958993985784494</v>
      </c>
      <c r="M72" s="14">
        <v>0.99958993985784494</v>
      </c>
      <c r="N72" s="14">
        <v>0.99958993985784494</v>
      </c>
      <c r="O72" s="14">
        <v>0.99958993985784494</v>
      </c>
      <c r="P72" s="14">
        <v>0.99958993985784494</v>
      </c>
      <c r="Q72" s="14">
        <v>0.99958993985784494</v>
      </c>
      <c r="R72" s="14">
        <v>0.99029524330235097</v>
      </c>
      <c r="S72" s="14">
        <v>0.99986331328594802</v>
      </c>
      <c r="T72" s="14">
        <v>0.99958993985784494</v>
      </c>
      <c r="U72" s="14">
        <v>0.99931656642974298</v>
      </c>
      <c r="V72" s="14">
        <v>0.99958993985784494</v>
      </c>
      <c r="W72" s="14">
        <v>0.99958993985784494</v>
      </c>
      <c r="X72" s="14">
        <v>0.99958993985784494</v>
      </c>
      <c r="Y72" s="7"/>
      <c r="Z72" s="7"/>
      <c r="AA72" s="7">
        <v>0.99986331328594802</v>
      </c>
      <c r="AB72" s="15">
        <v>0.99986331328594802</v>
      </c>
      <c r="AC72" s="15">
        <v>0.99986331328594802</v>
      </c>
      <c r="AD72" s="15">
        <v>0.99986331328594802</v>
      </c>
      <c r="AE72" s="15">
        <v>0.99986331328594802</v>
      </c>
      <c r="AF72" s="15">
        <v>0.99986331328594802</v>
      </c>
      <c r="AG72" s="15">
        <v>0.99986331328594802</v>
      </c>
      <c r="AH72" s="15">
        <v>0.99986331328594802</v>
      </c>
      <c r="AI72" s="15">
        <v>0.99986331328594802</v>
      </c>
      <c r="AJ72" s="15">
        <v>0.99986331328594802</v>
      </c>
      <c r="AK72" s="15">
        <v>0.99986331328594802</v>
      </c>
      <c r="AL72" s="15">
        <v>0.99986331328594802</v>
      </c>
      <c r="AM72" s="15">
        <v>0.99986331328594802</v>
      </c>
      <c r="AN72" s="15">
        <v>0.99986331328594802</v>
      </c>
      <c r="AO72" s="15">
        <v>0.99986331328594802</v>
      </c>
      <c r="AP72" s="15">
        <v>0.99986331328594802</v>
      </c>
      <c r="AQ72" s="15">
        <v>0.99986331328594802</v>
      </c>
      <c r="AR72" s="15">
        <v>0.99986331328594802</v>
      </c>
      <c r="AS72" s="15">
        <v>0.99986331328594802</v>
      </c>
      <c r="AT72" s="15">
        <v>0.99986331328594802</v>
      </c>
      <c r="AU72" s="15">
        <v>0.99986331328594802</v>
      </c>
      <c r="AV72" s="7"/>
      <c r="AW72" s="7"/>
      <c r="AX72" s="15">
        <v>0.99986331328594802</v>
      </c>
      <c r="AY72" s="15">
        <v>0.99986331328594802</v>
      </c>
      <c r="AZ72" s="15">
        <v>0.99986331328594802</v>
      </c>
      <c r="BA72" s="15">
        <v>0.99986331328594802</v>
      </c>
      <c r="BB72" s="15">
        <v>0.99986331328594802</v>
      </c>
      <c r="BC72" s="15">
        <v>0.99986331328594802</v>
      </c>
      <c r="BD72" s="15">
        <v>0.99986331328594802</v>
      </c>
      <c r="BE72" s="15">
        <v>0.99986331328594802</v>
      </c>
      <c r="BF72" s="15">
        <v>0.99986331328594802</v>
      </c>
      <c r="BG72" s="15">
        <v>0.99986331328594802</v>
      </c>
      <c r="BH72" s="15">
        <v>0.99986331328594802</v>
      </c>
      <c r="BI72" s="15">
        <v>0.99986331328594802</v>
      </c>
      <c r="BJ72" s="15">
        <v>0.99986331328594802</v>
      </c>
      <c r="BK72" s="15">
        <v>0.99986331328594802</v>
      </c>
      <c r="BL72" s="15">
        <v>0.99986331328594802</v>
      </c>
      <c r="BM72" s="15">
        <v>0.99986331328594802</v>
      </c>
      <c r="BN72" s="15">
        <v>0.99986331328594802</v>
      </c>
      <c r="BO72" s="15">
        <v>0.99986331328594802</v>
      </c>
      <c r="BP72" s="15">
        <v>0.99986331328594802</v>
      </c>
      <c r="BQ72" s="15">
        <v>0.99986331328594802</v>
      </c>
      <c r="BR72" s="15">
        <v>0.99986331328594802</v>
      </c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</row>
    <row r="73" spans="1:93" ht="14.25" customHeight="1" x14ac:dyDescent="0.3">
      <c r="A73" s="14" t="s">
        <v>84</v>
      </c>
      <c r="B73" s="7"/>
      <c r="C73" s="7"/>
      <c r="D73" s="14">
        <v>1</v>
      </c>
      <c r="E73" s="14">
        <v>1</v>
      </c>
      <c r="F73" s="14">
        <v>1</v>
      </c>
      <c r="G73" s="14">
        <v>1</v>
      </c>
      <c r="H73" s="14">
        <v>1</v>
      </c>
      <c r="I73" s="14">
        <v>1</v>
      </c>
      <c r="J73" s="14">
        <v>1</v>
      </c>
      <c r="K73" s="14">
        <v>1</v>
      </c>
      <c r="L73" s="14">
        <v>1</v>
      </c>
      <c r="M73" s="14">
        <v>1</v>
      </c>
      <c r="N73" s="14">
        <v>1</v>
      </c>
      <c r="O73" s="14">
        <v>1</v>
      </c>
      <c r="P73" s="14">
        <v>1</v>
      </c>
      <c r="Q73" s="14">
        <v>1</v>
      </c>
      <c r="R73" s="14">
        <v>1</v>
      </c>
      <c r="S73" s="14">
        <v>1</v>
      </c>
      <c r="T73" s="14">
        <v>1</v>
      </c>
      <c r="U73" s="14">
        <v>1</v>
      </c>
      <c r="V73" s="14">
        <v>1</v>
      </c>
      <c r="W73" s="14">
        <v>1</v>
      </c>
      <c r="X73" s="14">
        <v>1</v>
      </c>
      <c r="Y73" s="7"/>
      <c r="Z73" s="7"/>
      <c r="AA73" s="16">
        <v>1</v>
      </c>
      <c r="AB73" s="15">
        <v>1</v>
      </c>
      <c r="AC73" s="15">
        <v>1</v>
      </c>
      <c r="AD73" s="15">
        <v>1</v>
      </c>
      <c r="AE73" s="15">
        <v>1</v>
      </c>
      <c r="AF73" s="15">
        <v>1</v>
      </c>
      <c r="AG73" s="15">
        <v>1</v>
      </c>
      <c r="AH73" s="15">
        <v>1</v>
      </c>
      <c r="AI73" s="15">
        <v>1</v>
      </c>
      <c r="AJ73" s="15">
        <v>1</v>
      </c>
      <c r="AK73" s="15">
        <v>1</v>
      </c>
      <c r="AL73" s="15">
        <v>1</v>
      </c>
      <c r="AM73" s="15">
        <v>1</v>
      </c>
      <c r="AN73" s="15">
        <v>1</v>
      </c>
      <c r="AO73" s="15">
        <v>1</v>
      </c>
      <c r="AP73" s="15">
        <v>1</v>
      </c>
      <c r="AQ73" s="15">
        <v>1</v>
      </c>
      <c r="AR73" s="15">
        <v>1</v>
      </c>
      <c r="AS73" s="15">
        <v>1</v>
      </c>
      <c r="AT73" s="15">
        <v>1</v>
      </c>
      <c r="AU73" s="15">
        <v>1</v>
      </c>
      <c r="AV73" s="7"/>
      <c r="AW73" s="7"/>
      <c r="AX73" s="15">
        <v>1</v>
      </c>
      <c r="AY73" s="15">
        <v>1</v>
      </c>
      <c r="AZ73" s="15">
        <v>1</v>
      </c>
      <c r="BA73" s="15">
        <v>1</v>
      </c>
      <c r="BB73" s="15">
        <v>1</v>
      </c>
      <c r="BC73" s="15">
        <v>1</v>
      </c>
      <c r="BD73" s="15">
        <v>1</v>
      </c>
      <c r="BE73" s="15">
        <v>1</v>
      </c>
      <c r="BF73" s="15">
        <v>1</v>
      </c>
      <c r="BG73" s="15">
        <v>1</v>
      </c>
      <c r="BH73" s="15">
        <v>1</v>
      </c>
      <c r="BI73" s="15">
        <v>1</v>
      </c>
      <c r="BJ73" s="15">
        <v>1</v>
      </c>
      <c r="BK73" s="15">
        <v>1</v>
      </c>
      <c r="BL73" s="15">
        <v>1</v>
      </c>
      <c r="BM73" s="15">
        <v>1</v>
      </c>
      <c r="BN73" s="15">
        <v>1</v>
      </c>
      <c r="BO73" s="15">
        <v>1</v>
      </c>
      <c r="BP73" s="15">
        <v>1</v>
      </c>
      <c r="BQ73" s="15">
        <v>1</v>
      </c>
      <c r="BR73" s="15">
        <v>1</v>
      </c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</row>
    <row r="74" spans="1:93" ht="14.25" customHeight="1" x14ac:dyDescent="0.3">
      <c r="A74" s="14" t="s">
        <v>85</v>
      </c>
      <c r="B74" s="7"/>
      <c r="C74" s="7"/>
      <c r="D74" s="14">
        <v>0.95174958993985703</v>
      </c>
      <c r="E74" s="14">
        <v>0.95229633679606296</v>
      </c>
      <c r="F74" s="14">
        <v>0.95229633679606296</v>
      </c>
      <c r="G74" s="14">
        <v>0.95325314379442305</v>
      </c>
      <c r="H74" s="14">
        <v>0.95434663750683402</v>
      </c>
      <c r="I74" s="14">
        <v>0.95379989065062798</v>
      </c>
      <c r="J74" s="14">
        <v>0.95489338436303905</v>
      </c>
      <c r="K74" s="14">
        <v>0.94901585565882995</v>
      </c>
      <c r="L74" s="14">
        <v>0.955303444505194</v>
      </c>
      <c r="M74" s="14">
        <v>0.95462001093493698</v>
      </c>
      <c r="N74" s="14">
        <v>0.95407326407873105</v>
      </c>
      <c r="O74" s="14">
        <v>0.95420995079278204</v>
      </c>
      <c r="P74" s="14">
        <v>0.95379989065062798</v>
      </c>
      <c r="Q74" s="14">
        <v>0.95297977036631998</v>
      </c>
      <c r="R74" s="14">
        <v>0.95379989065062798</v>
      </c>
      <c r="S74" s="14">
        <v>0.95393657736467996</v>
      </c>
      <c r="T74" s="14">
        <v>0.95270639693821701</v>
      </c>
      <c r="U74" s="14">
        <v>0.95407326407873105</v>
      </c>
      <c r="V74" s="14">
        <v>0.95352651722252602</v>
      </c>
      <c r="W74" s="14">
        <v>0.95420995079278204</v>
      </c>
      <c r="X74" s="14">
        <v>0.95420995079278204</v>
      </c>
      <c r="Y74" s="7"/>
      <c r="Z74" s="7"/>
      <c r="AA74" s="7">
        <v>0.95420995079278204</v>
      </c>
      <c r="AB74" s="15">
        <v>0.95420995079278204</v>
      </c>
      <c r="AC74" s="15">
        <v>0.95420995079278204</v>
      </c>
      <c r="AD74" s="15">
        <v>0.95420995079278204</v>
      </c>
      <c r="AE74" s="15">
        <v>0.95420995079278204</v>
      </c>
      <c r="AF74" s="15">
        <v>0.95420995079278204</v>
      </c>
      <c r="AG74" s="15">
        <v>0.95420995079278204</v>
      </c>
      <c r="AH74" s="15">
        <v>0.95420995079278204</v>
      </c>
      <c r="AI74" s="15">
        <v>0.95420995079278204</v>
      </c>
      <c r="AJ74" s="15">
        <v>0.95420995079278204</v>
      </c>
      <c r="AK74" s="15">
        <v>0.95420995079278204</v>
      </c>
      <c r="AL74" s="15">
        <v>0.95420995079278204</v>
      </c>
      <c r="AM74" s="15">
        <v>0.95420995079278204</v>
      </c>
      <c r="AN74" s="15">
        <v>0.95420995079278204</v>
      </c>
      <c r="AO74" s="15">
        <v>0.95420995079278204</v>
      </c>
      <c r="AP74" s="15">
        <v>0.95420995079278204</v>
      </c>
      <c r="AQ74" s="15">
        <v>0.95420995079278204</v>
      </c>
      <c r="AR74" s="15">
        <v>0.95420995079278204</v>
      </c>
      <c r="AS74" s="15">
        <v>0.95420995079278204</v>
      </c>
      <c r="AT74" s="15">
        <v>0.95420995079278204</v>
      </c>
      <c r="AU74" s="15">
        <v>0.95420995079278204</v>
      </c>
      <c r="AV74" s="7"/>
      <c r="AW74" s="7"/>
      <c r="AX74" s="15">
        <v>0.94874248223072699</v>
      </c>
      <c r="AY74" s="15">
        <v>0.94874248223072699</v>
      </c>
      <c r="AZ74" s="15">
        <v>0.95420995079278204</v>
      </c>
      <c r="BA74" s="15">
        <v>0.95420995079278204</v>
      </c>
      <c r="BB74" s="15">
        <v>0.94874248223072699</v>
      </c>
      <c r="BC74" s="15">
        <v>0.95420995079278204</v>
      </c>
      <c r="BD74" s="15">
        <v>0.94874248223072699</v>
      </c>
      <c r="BE74" s="15">
        <v>0.95420995079278204</v>
      </c>
      <c r="BF74" s="15">
        <v>0.94874248223072699</v>
      </c>
      <c r="BG74" s="15">
        <v>0.95420995079278204</v>
      </c>
      <c r="BH74" s="15">
        <v>0.94874248223072699</v>
      </c>
      <c r="BI74" s="15">
        <v>0.94860579551667501</v>
      </c>
      <c r="BJ74" s="15">
        <v>0.95420995079278204</v>
      </c>
      <c r="BK74" s="15">
        <v>0.94874248223072699</v>
      </c>
      <c r="BL74" s="15">
        <v>0.95420995079278204</v>
      </c>
      <c r="BM74" s="15">
        <v>0.95420995079278204</v>
      </c>
      <c r="BN74" s="15">
        <v>0.95420995079278204</v>
      </c>
      <c r="BO74" s="15">
        <v>0.95420995079278204</v>
      </c>
      <c r="BP74" s="15">
        <v>0.95420995079278204</v>
      </c>
      <c r="BQ74" s="15">
        <v>0.95420995079278204</v>
      </c>
      <c r="BR74" s="15">
        <v>0.95420995079278204</v>
      </c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</row>
    <row r="75" spans="1:93" ht="14.25" customHeight="1" x14ac:dyDescent="0.3">
      <c r="A75" s="14" t="s">
        <v>86</v>
      </c>
      <c r="B75" s="7"/>
      <c r="C75" s="7"/>
      <c r="D75" s="14">
        <v>0.98783488244942597</v>
      </c>
      <c r="E75" s="14">
        <v>0.98879168944778495</v>
      </c>
      <c r="F75" s="14">
        <v>0.98851831601968199</v>
      </c>
      <c r="G75" s="14">
        <v>0.98865500273373397</v>
      </c>
      <c r="H75" s="14">
        <v>0.98865500273373397</v>
      </c>
      <c r="I75" s="14">
        <v>0.98851831601968199</v>
      </c>
      <c r="J75" s="14">
        <v>0.98633132859485995</v>
      </c>
      <c r="K75" s="14">
        <v>0.98851831601968199</v>
      </c>
      <c r="L75" s="14">
        <v>0.98879168944778495</v>
      </c>
      <c r="M75" s="14">
        <v>0.98851831601968199</v>
      </c>
      <c r="N75" s="14">
        <v>0.98879168944778495</v>
      </c>
      <c r="O75" s="14">
        <v>0.98783488244942597</v>
      </c>
      <c r="P75" s="14">
        <v>0.987561509021323</v>
      </c>
      <c r="Q75" s="14">
        <v>0.98769819573537398</v>
      </c>
      <c r="R75" s="14">
        <v>0.98742482230727102</v>
      </c>
      <c r="S75" s="14">
        <v>0.98851831601968199</v>
      </c>
      <c r="T75" s="14">
        <v>0.98824494259158002</v>
      </c>
      <c r="U75" s="14">
        <v>0.988381629305631</v>
      </c>
      <c r="V75" s="14">
        <v>0.98660470202296302</v>
      </c>
      <c r="W75" s="14">
        <v>0.98797156916347695</v>
      </c>
      <c r="X75" s="14">
        <v>0.98742482230727102</v>
      </c>
      <c r="Y75" s="7"/>
      <c r="Z75" s="7"/>
      <c r="AA75" s="7">
        <v>0.98879168944778495</v>
      </c>
      <c r="AB75" s="15">
        <v>0.98879168944778495</v>
      </c>
      <c r="AC75" s="15">
        <v>0.98879168944778495</v>
      </c>
      <c r="AD75" s="15">
        <v>0.98879168944778495</v>
      </c>
      <c r="AE75" s="15">
        <v>0.98879168944778495</v>
      </c>
      <c r="AF75" s="15">
        <v>0.98879168944778495</v>
      </c>
      <c r="AG75" s="15">
        <v>0.98879168944778495</v>
      </c>
      <c r="AH75" s="15">
        <v>0.98879168944778495</v>
      </c>
      <c r="AI75" s="15">
        <v>0.98879168944778495</v>
      </c>
      <c r="AJ75" s="15">
        <v>0.98879168944778495</v>
      </c>
      <c r="AK75" s="15">
        <v>0.98879168944778495</v>
      </c>
      <c r="AL75" s="15">
        <v>0.98879168944778495</v>
      </c>
      <c r="AM75" s="15">
        <v>0.98879168944778495</v>
      </c>
      <c r="AN75" s="15">
        <v>0.98879168944778495</v>
      </c>
      <c r="AO75" s="15">
        <v>0.98879168944778495</v>
      </c>
      <c r="AP75" s="15">
        <v>0.98879168944778495</v>
      </c>
      <c r="AQ75" s="15">
        <v>0.98879168944778495</v>
      </c>
      <c r="AR75" s="15">
        <v>0.98879168944778495</v>
      </c>
      <c r="AS75" s="15">
        <v>0.98879168944778495</v>
      </c>
      <c r="AT75" s="15">
        <v>0.98879168944778495</v>
      </c>
      <c r="AU75" s="15">
        <v>0.98879168944778495</v>
      </c>
      <c r="AV75" s="7"/>
      <c r="AW75" s="7"/>
      <c r="AX75" s="15">
        <v>0.98879168944778495</v>
      </c>
      <c r="AY75" s="15">
        <v>0.98332422088572902</v>
      </c>
      <c r="AZ75" s="15">
        <v>0.98879168944778495</v>
      </c>
      <c r="BA75" s="15">
        <v>0.98879168944778495</v>
      </c>
      <c r="BB75" s="15">
        <v>0.98332422088572902</v>
      </c>
      <c r="BC75" s="15">
        <v>0.98879168944778495</v>
      </c>
      <c r="BD75" s="15">
        <v>0.985921268452706</v>
      </c>
      <c r="BE75" s="15">
        <v>0.98879168944778495</v>
      </c>
      <c r="BF75" s="15">
        <v>0.98879168944778495</v>
      </c>
      <c r="BG75" s="15">
        <v>0.98879168944778495</v>
      </c>
      <c r="BH75" s="15">
        <v>0.98332422088572902</v>
      </c>
      <c r="BI75" s="15">
        <v>0.98332422088572902</v>
      </c>
      <c r="BJ75" s="15">
        <v>0.98879168944778495</v>
      </c>
      <c r="BK75" s="15">
        <v>0.98879168944778495</v>
      </c>
      <c r="BL75" s="15">
        <v>0.98879168944778495</v>
      </c>
      <c r="BM75" s="15">
        <v>0.98879168944778495</v>
      </c>
      <c r="BN75" s="15">
        <v>0.98879168944778495</v>
      </c>
      <c r="BO75" s="15">
        <v>0.98879168944778495</v>
      </c>
      <c r="BP75" s="15">
        <v>0.98879168944778495</v>
      </c>
      <c r="BQ75" s="15">
        <v>0.98879168944778495</v>
      </c>
      <c r="BR75" s="15">
        <v>0.98879168944778495</v>
      </c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</row>
    <row r="76" spans="1:93" ht="14.25" customHeight="1" x14ac:dyDescent="0.3">
      <c r="A76" s="14" t="s">
        <v>87</v>
      </c>
      <c r="B76" s="7"/>
      <c r="C76" s="7"/>
      <c r="D76" s="14">
        <v>0.982640787315472</v>
      </c>
      <c r="E76" s="14">
        <v>0.98332422088572902</v>
      </c>
      <c r="F76" s="14">
        <v>0.98086386003280401</v>
      </c>
      <c r="G76" s="14">
        <v>0.983460907599781</v>
      </c>
      <c r="H76" s="14">
        <v>0.98332422088572902</v>
      </c>
      <c r="I76" s="14">
        <v>0.983460907599781</v>
      </c>
      <c r="J76" s="14">
        <v>0.983460907599781</v>
      </c>
      <c r="K76" s="14">
        <v>0.983460907599781</v>
      </c>
      <c r="L76" s="14">
        <v>0.98332422088572902</v>
      </c>
      <c r="M76" s="14">
        <v>0.983460907599781</v>
      </c>
      <c r="N76" s="14">
        <v>0.98332422088572902</v>
      </c>
      <c r="O76" s="14">
        <v>0.98318753417167803</v>
      </c>
      <c r="P76" s="14">
        <v>0.983460907599781</v>
      </c>
      <c r="Q76" s="14">
        <v>0.983460907599781</v>
      </c>
      <c r="R76" s="14">
        <v>0.983460907599781</v>
      </c>
      <c r="S76" s="14">
        <v>0.98305084745762705</v>
      </c>
      <c r="T76" s="14">
        <v>0.983460907599781</v>
      </c>
      <c r="U76" s="14">
        <v>0.983460907599781</v>
      </c>
      <c r="V76" s="14">
        <v>0.983460907599781</v>
      </c>
      <c r="W76" s="14">
        <v>0.98154729360306103</v>
      </c>
      <c r="X76" s="14">
        <v>0.98305084745762705</v>
      </c>
      <c r="Y76" s="7"/>
      <c r="Z76" s="7"/>
      <c r="AA76" s="7">
        <v>0.983460907599781</v>
      </c>
      <c r="AB76" s="15">
        <v>0.983460907599781</v>
      </c>
      <c r="AC76" s="15">
        <v>0.983460907599781</v>
      </c>
      <c r="AD76" s="15">
        <v>0.983460907599781</v>
      </c>
      <c r="AE76" s="15">
        <v>0.983460907599781</v>
      </c>
      <c r="AF76" s="15">
        <v>0.983460907599781</v>
      </c>
      <c r="AG76" s="15">
        <v>0.983460907599781</v>
      </c>
      <c r="AH76" s="15">
        <v>0.983460907599781</v>
      </c>
      <c r="AI76" s="15">
        <v>0.983460907599781</v>
      </c>
      <c r="AJ76" s="15">
        <v>0.983460907599781</v>
      </c>
      <c r="AK76" s="15">
        <v>0.983460907599781</v>
      </c>
      <c r="AL76" s="15">
        <v>0.983460907599781</v>
      </c>
      <c r="AM76" s="15">
        <v>0.983460907599781</v>
      </c>
      <c r="AN76" s="15">
        <v>0.983460907599781</v>
      </c>
      <c r="AO76" s="15">
        <v>0.983460907599781</v>
      </c>
      <c r="AP76" s="15">
        <v>0.983460907599781</v>
      </c>
      <c r="AQ76" s="15">
        <v>0.983460907599781</v>
      </c>
      <c r="AR76" s="15">
        <v>0.983460907599781</v>
      </c>
      <c r="AS76" s="15">
        <v>0.983460907599781</v>
      </c>
      <c r="AT76" s="15">
        <v>0.983460907599781</v>
      </c>
      <c r="AU76" s="15">
        <v>0.983460907599781</v>
      </c>
      <c r="AV76" s="7"/>
      <c r="AW76" s="7"/>
      <c r="AX76" s="15">
        <v>0.983460907599781</v>
      </c>
      <c r="AY76" s="15">
        <v>0.983460907599781</v>
      </c>
      <c r="AZ76" s="15">
        <v>0.983460907599781</v>
      </c>
      <c r="BA76" s="15">
        <v>0.983460907599781</v>
      </c>
      <c r="BB76" s="15">
        <v>0.983460907599781</v>
      </c>
      <c r="BC76" s="15">
        <v>0.983460907599781</v>
      </c>
      <c r="BD76" s="15">
        <v>0.983460907599781</v>
      </c>
      <c r="BE76" s="15">
        <v>0.983460907599781</v>
      </c>
      <c r="BF76" s="15">
        <v>0.983460907599781</v>
      </c>
      <c r="BG76" s="15">
        <v>0.983460907599781</v>
      </c>
      <c r="BH76" s="15">
        <v>0.983460907599781</v>
      </c>
      <c r="BI76" s="15">
        <v>0.97799343903772495</v>
      </c>
      <c r="BJ76" s="15">
        <v>0.97799343903772495</v>
      </c>
      <c r="BK76" s="15">
        <v>0.97799343903772495</v>
      </c>
      <c r="BL76" s="15">
        <v>0.983460907599781</v>
      </c>
      <c r="BM76" s="15">
        <v>0.983460907599781</v>
      </c>
      <c r="BN76" s="15">
        <v>0.983460907599781</v>
      </c>
      <c r="BO76" s="15">
        <v>0.983460907599781</v>
      </c>
      <c r="BP76" s="15">
        <v>0.983460907599781</v>
      </c>
      <c r="BQ76" s="15">
        <v>0.983460907599781</v>
      </c>
      <c r="BR76" s="15">
        <v>0.983460907599781</v>
      </c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</row>
    <row r="77" spans="1:93" ht="14.25" customHeight="1" x14ac:dyDescent="0.3">
      <c r="A77" s="14" t="s">
        <v>88</v>
      </c>
      <c r="B77" s="7"/>
      <c r="C77" s="7"/>
      <c r="D77" s="14">
        <v>0.97430289775833701</v>
      </c>
      <c r="E77" s="14">
        <v>0.97498633132859402</v>
      </c>
      <c r="F77" s="14">
        <v>0.97512301804264601</v>
      </c>
      <c r="G77" s="14">
        <v>0.97512301804264601</v>
      </c>
      <c r="H77" s="14">
        <v>0.97498633132859402</v>
      </c>
      <c r="I77" s="14">
        <v>0.97498633132859402</v>
      </c>
      <c r="J77" s="14">
        <v>0.97498633132859402</v>
      </c>
      <c r="K77" s="14">
        <v>0.97498633132859402</v>
      </c>
      <c r="L77" s="14">
        <v>0.97512301804264601</v>
      </c>
      <c r="M77" s="14">
        <v>0.97512301804264601</v>
      </c>
      <c r="N77" s="14">
        <v>0.97512301804264601</v>
      </c>
      <c r="O77" s="14">
        <v>0.97512301804264601</v>
      </c>
      <c r="P77" s="14">
        <v>0.97498633132859402</v>
      </c>
      <c r="Q77" s="14">
        <v>0.97512301804264601</v>
      </c>
      <c r="R77" s="14">
        <v>0.97512301804264601</v>
      </c>
      <c r="S77" s="14">
        <v>0.97498633132859402</v>
      </c>
      <c r="T77" s="14">
        <v>0.97512301804264601</v>
      </c>
      <c r="U77" s="14">
        <v>0.97512301804264601</v>
      </c>
      <c r="V77" s="14">
        <v>0.97512301804264601</v>
      </c>
      <c r="W77" s="14">
        <v>0.97512301804264601</v>
      </c>
      <c r="X77" s="14">
        <v>0.97457627118643997</v>
      </c>
      <c r="Y77" s="7"/>
      <c r="Z77" s="7"/>
      <c r="AA77" s="7">
        <v>0.97484964461454304</v>
      </c>
      <c r="AB77" s="15">
        <v>0.97484964461454304</v>
      </c>
      <c r="AC77" s="15">
        <v>0.97484964461454304</v>
      </c>
      <c r="AD77" s="15">
        <v>0.97484964461454304</v>
      </c>
      <c r="AE77" s="15">
        <v>0.97484964461454304</v>
      </c>
      <c r="AF77" s="15">
        <v>0.97484964461454304</v>
      </c>
      <c r="AG77" s="15">
        <v>0.97484964461454304</v>
      </c>
      <c r="AH77" s="15">
        <v>0.97484964461454304</v>
      </c>
      <c r="AI77" s="15">
        <v>0.97484964461454304</v>
      </c>
      <c r="AJ77" s="15">
        <v>0.97484964461454304</v>
      </c>
      <c r="AK77" s="15">
        <v>0.97484964461454304</v>
      </c>
      <c r="AL77" s="15">
        <v>0.97484964461454304</v>
      </c>
      <c r="AM77" s="15">
        <v>0.97484964461454304</v>
      </c>
      <c r="AN77" s="15">
        <v>0.97484964461454304</v>
      </c>
      <c r="AO77" s="15">
        <v>0.97484964461454304</v>
      </c>
      <c r="AP77" s="15">
        <v>0.97484964461454304</v>
      </c>
      <c r="AQ77" s="15">
        <v>0.97484964461454304</v>
      </c>
      <c r="AR77" s="15">
        <v>0.97484964461454304</v>
      </c>
      <c r="AS77" s="15">
        <v>0.97484964461454304</v>
      </c>
      <c r="AT77" s="15">
        <v>0.97484964461454304</v>
      </c>
      <c r="AU77" s="15">
        <v>0.97484964461454304</v>
      </c>
      <c r="AV77" s="7"/>
      <c r="AW77" s="7"/>
      <c r="AX77" s="15">
        <v>0.97484964461454304</v>
      </c>
      <c r="AY77" s="15">
        <v>0.969382176052487</v>
      </c>
      <c r="AZ77" s="15">
        <v>0.97484964461454304</v>
      </c>
      <c r="BA77" s="15">
        <v>0.97484964461454304</v>
      </c>
      <c r="BB77" s="15">
        <v>0.97484964461454304</v>
      </c>
      <c r="BC77" s="15">
        <v>0.97484964461454304</v>
      </c>
      <c r="BD77" s="15">
        <v>0.969382176052487</v>
      </c>
      <c r="BE77" s="15">
        <v>0.97484964461454304</v>
      </c>
      <c r="BF77" s="15">
        <v>0.97484964461454304</v>
      </c>
      <c r="BG77" s="15">
        <v>0.97484964461454304</v>
      </c>
      <c r="BH77" s="15">
        <v>0.969382176052487</v>
      </c>
      <c r="BI77" s="15">
        <v>0.969382176052487</v>
      </c>
      <c r="BJ77" s="15">
        <v>0.97484964461454304</v>
      </c>
      <c r="BK77" s="15">
        <v>0.97484964461454304</v>
      </c>
      <c r="BL77" s="15">
        <v>0.97484964461454304</v>
      </c>
      <c r="BM77" s="15">
        <v>0.97484964461454304</v>
      </c>
      <c r="BN77" s="15">
        <v>0.97484964461454304</v>
      </c>
      <c r="BO77" s="15">
        <v>0.97484964461454304</v>
      </c>
      <c r="BP77" s="15">
        <v>0.97484964461454304</v>
      </c>
      <c r="BQ77" s="15">
        <v>0.97484964461454304</v>
      </c>
      <c r="BR77" s="15">
        <v>0.97484964461454304</v>
      </c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</row>
    <row r="78" spans="1:93" ht="14.25" customHeight="1" x14ac:dyDescent="0.3">
      <c r="A78" s="14" t="s">
        <v>89</v>
      </c>
      <c r="B78" s="7"/>
      <c r="C78" s="7"/>
      <c r="D78" s="14">
        <v>0.97676325861126301</v>
      </c>
      <c r="E78" s="14">
        <v>0.97648988518316004</v>
      </c>
      <c r="F78" s="14">
        <v>0.97689994532531399</v>
      </c>
      <c r="G78" s="14">
        <v>0.97689994532531399</v>
      </c>
      <c r="H78" s="14">
        <v>0.97676325861126301</v>
      </c>
      <c r="I78" s="14">
        <v>0.97689994532531399</v>
      </c>
      <c r="J78" s="14">
        <v>0.97689994532531399</v>
      </c>
      <c r="K78" s="14">
        <v>0.97689994532531399</v>
      </c>
      <c r="L78" s="14">
        <v>0.97689994532531399</v>
      </c>
      <c r="M78" s="14">
        <v>0.97662657189721103</v>
      </c>
      <c r="N78" s="14">
        <v>0.97689994532531399</v>
      </c>
      <c r="O78" s="14">
        <v>0.97689994532531399</v>
      </c>
      <c r="P78" s="14">
        <v>0.97662657189721103</v>
      </c>
      <c r="Q78" s="14">
        <v>0.973482777474029</v>
      </c>
      <c r="R78" s="14">
        <v>0.97689994532531399</v>
      </c>
      <c r="S78" s="14">
        <v>0.97676325861126301</v>
      </c>
      <c r="T78" s="14">
        <v>0.97662657189721103</v>
      </c>
      <c r="U78" s="14">
        <v>0.97689994532531399</v>
      </c>
      <c r="V78" s="14">
        <v>0.97689994532531399</v>
      </c>
      <c r="W78" s="14">
        <v>0.97689994532531399</v>
      </c>
      <c r="X78" s="14">
        <v>0.97676325861126301</v>
      </c>
      <c r="Y78" s="7"/>
      <c r="Z78" s="7"/>
      <c r="AA78" s="7">
        <v>0.97689994532531399</v>
      </c>
      <c r="AB78" s="15">
        <v>0.97689994532531399</v>
      </c>
      <c r="AC78" s="15">
        <v>0.97689994532531399</v>
      </c>
      <c r="AD78" s="15">
        <v>0.97689994532531399</v>
      </c>
      <c r="AE78" s="15">
        <v>0.97689994532531399</v>
      </c>
      <c r="AF78" s="15">
        <v>0.97689994532531399</v>
      </c>
      <c r="AG78" s="15">
        <v>0.97689994532531399</v>
      </c>
      <c r="AH78" s="15">
        <v>0.97689994532531399</v>
      </c>
      <c r="AI78" s="15">
        <v>0.97689994532531399</v>
      </c>
      <c r="AJ78" s="15">
        <v>0.97689994532531399</v>
      </c>
      <c r="AK78" s="15">
        <v>0.97689994532531399</v>
      </c>
      <c r="AL78" s="15">
        <v>0.97689994532531399</v>
      </c>
      <c r="AM78" s="15">
        <v>0.97689994532531399</v>
      </c>
      <c r="AN78" s="15">
        <v>0.97689994532531399</v>
      </c>
      <c r="AO78" s="15">
        <v>0.97689994532531399</v>
      </c>
      <c r="AP78" s="15">
        <v>0.97689994532531399</v>
      </c>
      <c r="AQ78" s="15">
        <v>0.97689994532531399</v>
      </c>
      <c r="AR78" s="15">
        <v>0.97689994532531399</v>
      </c>
      <c r="AS78" s="15">
        <v>0.97689994532531399</v>
      </c>
      <c r="AT78" s="15">
        <v>0.97689994532531399</v>
      </c>
      <c r="AU78" s="15">
        <v>0.97689994532531399</v>
      </c>
      <c r="AV78" s="7"/>
      <c r="AW78" s="7"/>
      <c r="AX78" s="15">
        <v>0.97689994532531399</v>
      </c>
      <c r="AY78" s="15">
        <v>0.97143247676325795</v>
      </c>
      <c r="AZ78" s="15">
        <v>0.97689994532531399</v>
      </c>
      <c r="BA78" s="15">
        <v>0.97689994532531399</v>
      </c>
      <c r="BB78" s="15">
        <v>0.97689994532531399</v>
      </c>
      <c r="BC78" s="15">
        <v>0.97689994532531399</v>
      </c>
      <c r="BD78" s="15">
        <v>0.97143247676325795</v>
      </c>
      <c r="BE78" s="15">
        <v>0.97689994532531399</v>
      </c>
      <c r="BF78" s="15">
        <v>0.97689994532531399</v>
      </c>
      <c r="BG78" s="15">
        <v>0.97689994532531399</v>
      </c>
      <c r="BH78" s="15">
        <v>0.97143247676325795</v>
      </c>
      <c r="BI78" s="15">
        <v>0.97143247676325795</v>
      </c>
      <c r="BJ78" s="15">
        <v>0.97143247676325795</v>
      </c>
      <c r="BK78" s="15">
        <v>0.97689994532531399</v>
      </c>
      <c r="BL78" s="15">
        <v>0.97689994532531399</v>
      </c>
      <c r="BM78" s="15">
        <v>0.97689994532531399</v>
      </c>
      <c r="BN78" s="15">
        <v>0.97689994532531399</v>
      </c>
      <c r="BO78" s="15">
        <v>0.97689994532531399</v>
      </c>
      <c r="BP78" s="15">
        <v>0.97689994532531399</v>
      </c>
      <c r="BQ78" s="15">
        <v>0.97689994532531399</v>
      </c>
      <c r="BR78" s="15">
        <v>0.97689994532531399</v>
      </c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</row>
    <row r="79" spans="1:93" ht="14.25" customHeight="1" x14ac:dyDescent="0.3">
      <c r="A79" s="14" t="s">
        <v>90</v>
      </c>
      <c r="B79" s="7"/>
      <c r="C79" s="7"/>
      <c r="D79" s="14">
        <v>0.96254784034991803</v>
      </c>
      <c r="E79" s="14">
        <v>0.96268452706396901</v>
      </c>
      <c r="F79" s="14">
        <v>0.96268452706396901</v>
      </c>
      <c r="G79" s="14">
        <v>0.96268452706396901</v>
      </c>
      <c r="H79" s="14">
        <v>0.96268452706396901</v>
      </c>
      <c r="I79" s="14">
        <v>0.96254784034991803</v>
      </c>
      <c r="J79" s="14">
        <v>0.96268452706396901</v>
      </c>
      <c r="K79" s="14">
        <v>0.96268452706396901</v>
      </c>
      <c r="L79" s="14">
        <v>0.96227446692181495</v>
      </c>
      <c r="M79" s="14">
        <v>0.96268452706396901</v>
      </c>
      <c r="N79" s="14">
        <v>0.96268452706396901</v>
      </c>
      <c r="O79" s="14">
        <v>0.96268452706396901</v>
      </c>
      <c r="P79" s="14">
        <v>0.96268452706396901</v>
      </c>
      <c r="Q79" s="14">
        <v>0.96268452706396901</v>
      </c>
      <c r="R79" s="14">
        <v>0.96268452706396901</v>
      </c>
      <c r="S79" s="14">
        <v>0.96268452706396901</v>
      </c>
      <c r="T79" s="14">
        <v>0.96268452706396901</v>
      </c>
      <c r="U79" s="14">
        <v>0.96254784034991803</v>
      </c>
      <c r="V79" s="14">
        <v>0.96268452706396901</v>
      </c>
      <c r="W79" s="14">
        <v>0.96254784034991803</v>
      </c>
      <c r="X79" s="14">
        <v>0.96254784034991803</v>
      </c>
      <c r="Y79" s="7"/>
      <c r="Z79" s="7"/>
      <c r="AA79" s="7">
        <v>0.96268452706396901</v>
      </c>
      <c r="AB79" s="15">
        <v>0.96268452706396901</v>
      </c>
      <c r="AC79" s="15">
        <v>0.96268452706396901</v>
      </c>
      <c r="AD79" s="15">
        <v>0.96268452706396901</v>
      </c>
      <c r="AE79" s="15">
        <v>0.96268452706396901</v>
      </c>
      <c r="AF79" s="15">
        <v>0.96268452706396901</v>
      </c>
      <c r="AG79" s="15">
        <v>0.96268452706396901</v>
      </c>
      <c r="AH79" s="15">
        <v>0.96268452706396901</v>
      </c>
      <c r="AI79" s="15">
        <v>0.96268452706396901</v>
      </c>
      <c r="AJ79" s="15">
        <v>0.96268452706396901</v>
      </c>
      <c r="AK79" s="15">
        <v>0.96268452706396901</v>
      </c>
      <c r="AL79" s="15">
        <v>0.96268452706396901</v>
      </c>
      <c r="AM79" s="15">
        <v>0.96268452706396901</v>
      </c>
      <c r="AN79" s="15">
        <v>0.96268452706396901</v>
      </c>
      <c r="AO79" s="15">
        <v>0.96268452706396901</v>
      </c>
      <c r="AP79" s="15">
        <v>0.96268452706396901</v>
      </c>
      <c r="AQ79" s="15">
        <v>0.96268452706396901</v>
      </c>
      <c r="AR79" s="15">
        <v>0.96268452706396901</v>
      </c>
      <c r="AS79" s="15">
        <v>0.96268452706396901</v>
      </c>
      <c r="AT79" s="15">
        <v>0.96268452706396901</v>
      </c>
      <c r="AU79" s="15">
        <v>0.96268452706396901</v>
      </c>
      <c r="AV79" s="7"/>
      <c r="AW79" s="7"/>
      <c r="AX79" s="15">
        <v>0.95749043193001604</v>
      </c>
      <c r="AY79" s="15">
        <v>0.96268452706396901</v>
      </c>
      <c r="AZ79" s="15">
        <v>0.96268452706396901</v>
      </c>
      <c r="BA79" s="15">
        <v>0.96268452706396901</v>
      </c>
      <c r="BB79" s="15">
        <v>0.95708037178786198</v>
      </c>
      <c r="BC79" s="15">
        <v>0.96268452706396901</v>
      </c>
      <c r="BD79" s="15">
        <v>0.95721705850191297</v>
      </c>
      <c r="BE79" s="15">
        <v>0.96268452706396901</v>
      </c>
      <c r="BF79" s="15">
        <v>0.95721705850191297</v>
      </c>
      <c r="BG79" s="15">
        <v>0.96268452706396901</v>
      </c>
      <c r="BH79" s="15">
        <v>0.95721705850191297</v>
      </c>
      <c r="BI79" s="15">
        <v>0.95721705850191297</v>
      </c>
      <c r="BJ79" s="15">
        <v>0.96268452706396901</v>
      </c>
      <c r="BK79" s="15">
        <v>0.96268452706396901</v>
      </c>
      <c r="BL79" s="15">
        <v>0.96268452706396901</v>
      </c>
      <c r="BM79" s="15">
        <v>0.96268452706396901</v>
      </c>
      <c r="BN79" s="15">
        <v>0.96268452706396901</v>
      </c>
      <c r="BO79" s="15">
        <v>0.96268452706396901</v>
      </c>
      <c r="BP79" s="15">
        <v>0.96268452706396901</v>
      </c>
      <c r="BQ79" s="15">
        <v>0.96268452706396901</v>
      </c>
      <c r="BR79" s="15">
        <v>0.96268452706396901</v>
      </c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</row>
    <row r="80" spans="1:93" ht="14.25" customHeight="1" x14ac:dyDescent="0.3">
      <c r="A80" s="14" t="s">
        <v>91</v>
      </c>
      <c r="B80" s="7"/>
      <c r="C80" s="7"/>
      <c r="D80" s="14">
        <v>0.97512301804264601</v>
      </c>
      <c r="E80" s="14">
        <v>0.97580645161290303</v>
      </c>
      <c r="F80" s="14">
        <v>0.97621651175505697</v>
      </c>
      <c r="G80" s="14">
        <v>0.97430289775833701</v>
      </c>
      <c r="H80" s="14">
        <v>0.97621651175505697</v>
      </c>
      <c r="I80" s="14">
        <v>0.97621651175505697</v>
      </c>
      <c r="J80" s="14">
        <v>0.97621651175505697</v>
      </c>
      <c r="K80" s="14">
        <v>0.97621651175505697</v>
      </c>
      <c r="L80" s="14">
        <v>0.97594313832695401</v>
      </c>
      <c r="M80" s="14">
        <v>0.97580645161290303</v>
      </c>
      <c r="N80" s="14">
        <v>0.97621651175505697</v>
      </c>
      <c r="O80" s="14">
        <v>0.97621651175505697</v>
      </c>
      <c r="P80" s="14">
        <v>0.97621651175505697</v>
      </c>
      <c r="Q80" s="14">
        <v>0.97621651175505697</v>
      </c>
      <c r="R80" s="14">
        <v>0.97621651175505697</v>
      </c>
      <c r="S80" s="14">
        <v>0.97621651175505697</v>
      </c>
      <c r="T80" s="14">
        <v>0.97621651175505697</v>
      </c>
      <c r="U80" s="14">
        <v>0.97621651175505697</v>
      </c>
      <c r="V80" s="14">
        <v>0.97594313832695401</v>
      </c>
      <c r="W80" s="14">
        <v>0.97594313832695401</v>
      </c>
      <c r="X80" s="14">
        <v>0.97621651175505697</v>
      </c>
      <c r="Y80" s="7"/>
      <c r="Z80" s="7"/>
      <c r="AA80" s="7">
        <v>0.97621651175505697</v>
      </c>
      <c r="AB80" s="15">
        <v>0.97621651175505697</v>
      </c>
      <c r="AC80" s="15">
        <v>0.97621651175505697</v>
      </c>
      <c r="AD80" s="15">
        <v>0.97621651175505697</v>
      </c>
      <c r="AE80" s="15">
        <v>0.97621651175505697</v>
      </c>
      <c r="AF80" s="15">
        <v>0.97621651175505697</v>
      </c>
      <c r="AG80" s="15">
        <v>0.97621651175505697</v>
      </c>
      <c r="AH80" s="15">
        <v>0.97621651175505697</v>
      </c>
      <c r="AI80" s="15">
        <v>0.97621651175505697</v>
      </c>
      <c r="AJ80" s="15">
        <v>0.97621651175505697</v>
      </c>
      <c r="AK80" s="15">
        <v>0.97621651175505697</v>
      </c>
      <c r="AL80" s="15">
        <v>0.97621651175505697</v>
      </c>
      <c r="AM80" s="15">
        <v>0.97621651175505697</v>
      </c>
      <c r="AN80" s="15">
        <v>0.97621651175505697</v>
      </c>
      <c r="AO80" s="15">
        <v>0.97621651175505697</v>
      </c>
      <c r="AP80" s="15">
        <v>0.97621651175505697</v>
      </c>
      <c r="AQ80" s="15">
        <v>0.97621651175505697</v>
      </c>
      <c r="AR80" s="15">
        <v>0.97621651175505697</v>
      </c>
      <c r="AS80" s="15">
        <v>0.97621651175505697</v>
      </c>
      <c r="AT80" s="15">
        <v>0.97621651175505697</v>
      </c>
      <c r="AU80" s="15">
        <v>0.97621651175505697</v>
      </c>
      <c r="AV80" s="7"/>
      <c r="AW80" s="7"/>
      <c r="AX80" s="15">
        <v>0.97621651175505697</v>
      </c>
      <c r="AY80" s="15">
        <v>0.97088572990705302</v>
      </c>
      <c r="AZ80" s="15">
        <v>0.97621651175505697</v>
      </c>
      <c r="BA80" s="15">
        <v>0.97621651175505697</v>
      </c>
      <c r="BB80" s="15">
        <v>0.97074904319300104</v>
      </c>
      <c r="BC80" s="15">
        <v>0.97621651175505697</v>
      </c>
      <c r="BD80" s="15">
        <v>0.97074904319300104</v>
      </c>
      <c r="BE80" s="15">
        <v>0.97621651175505697</v>
      </c>
      <c r="BF80" s="15">
        <v>0.97621651175505697</v>
      </c>
      <c r="BG80" s="15">
        <v>0.97621651175505697</v>
      </c>
      <c r="BH80" s="15">
        <v>0.97607982504100599</v>
      </c>
      <c r="BI80" s="15">
        <v>0.97074904319300104</v>
      </c>
      <c r="BJ80" s="15">
        <v>0.97074904319300104</v>
      </c>
      <c r="BK80" s="15">
        <v>0.97074904319300104</v>
      </c>
      <c r="BL80" s="15">
        <v>0.97621651175505697</v>
      </c>
      <c r="BM80" s="15">
        <v>0.97621651175505697</v>
      </c>
      <c r="BN80" s="15">
        <v>0.97621651175505697</v>
      </c>
      <c r="BO80" s="15">
        <v>0.97621651175505697</v>
      </c>
      <c r="BP80" s="15">
        <v>0.97621651175505697</v>
      </c>
      <c r="BQ80" s="15">
        <v>0.97621651175505697</v>
      </c>
      <c r="BR80" s="15">
        <v>0.97621651175505697</v>
      </c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</row>
    <row r="81" spans="1:93" ht="14.25" customHeight="1" x14ac:dyDescent="0.3">
      <c r="A81" s="14" t="s">
        <v>92</v>
      </c>
      <c r="B81" s="7"/>
      <c r="C81" s="7"/>
      <c r="D81" s="14">
        <v>0.95995079278294104</v>
      </c>
      <c r="E81" s="14">
        <v>0.95899398578458095</v>
      </c>
      <c r="F81" s="14">
        <v>0.95995079278294104</v>
      </c>
      <c r="G81" s="14">
        <v>0.95995079278294104</v>
      </c>
      <c r="H81" s="14">
        <v>0.95995079278294104</v>
      </c>
      <c r="I81" s="14">
        <v>0.95995079278294104</v>
      </c>
      <c r="J81" s="14">
        <v>0.95995079278294104</v>
      </c>
      <c r="K81" s="14">
        <v>0.95995079278294104</v>
      </c>
      <c r="L81" s="14">
        <v>0.95995079278294104</v>
      </c>
      <c r="M81" s="14">
        <v>0.95995079278294104</v>
      </c>
      <c r="N81" s="14">
        <v>0.95995079278294104</v>
      </c>
      <c r="O81" s="14">
        <v>0.95995079278294104</v>
      </c>
      <c r="P81" s="14">
        <v>0.95995079278294104</v>
      </c>
      <c r="Q81" s="14">
        <v>0.95981410606888995</v>
      </c>
      <c r="R81" s="14">
        <v>0.95995079278294104</v>
      </c>
      <c r="S81" s="14">
        <v>0.95995079278294104</v>
      </c>
      <c r="T81" s="14">
        <v>0.95995079278294104</v>
      </c>
      <c r="U81" s="14">
        <v>0.95995079278294104</v>
      </c>
      <c r="V81" s="14">
        <v>0.95981410606888995</v>
      </c>
      <c r="W81" s="14">
        <v>0.95995079278294104</v>
      </c>
      <c r="X81" s="14">
        <v>0.95995079278294104</v>
      </c>
      <c r="Y81" s="7"/>
      <c r="Z81" s="7"/>
      <c r="AA81" s="7">
        <v>0.95995079278294104</v>
      </c>
      <c r="AB81" s="15">
        <v>0.95995079278294104</v>
      </c>
      <c r="AC81" s="15">
        <v>0.95995079278294104</v>
      </c>
      <c r="AD81" s="15">
        <v>0.95995079278294104</v>
      </c>
      <c r="AE81" s="15">
        <v>0.95995079278294104</v>
      </c>
      <c r="AF81" s="15">
        <v>0.95995079278294104</v>
      </c>
      <c r="AG81" s="15">
        <v>0.95995079278294104</v>
      </c>
      <c r="AH81" s="15">
        <v>0.95995079278294104</v>
      </c>
      <c r="AI81" s="15">
        <v>0.95995079278294104</v>
      </c>
      <c r="AJ81" s="15">
        <v>0.95995079278294104</v>
      </c>
      <c r="AK81" s="15">
        <v>0.95995079278294104</v>
      </c>
      <c r="AL81" s="15">
        <v>0.95995079278294104</v>
      </c>
      <c r="AM81" s="15">
        <v>0.95995079278294104</v>
      </c>
      <c r="AN81" s="15">
        <v>0.95995079278294104</v>
      </c>
      <c r="AO81" s="15">
        <v>0.95995079278294104</v>
      </c>
      <c r="AP81" s="15">
        <v>0.95995079278294104</v>
      </c>
      <c r="AQ81" s="15">
        <v>0.95995079278294104</v>
      </c>
      <c r="AR81" s="15">
        <v>0.95995079278294104</v>
      </c>
      <c r="AS81" s="15">
        <v>0.95995079278294104</v>
      </c>
      <c r="AT81" s="15">
        <v>0.95995079278294104</v>
      </c>
      <c r="AU81" s="15">
        <v>0.95995079278294104</v>
      </c>
      <c r="AV81" s="7"/>
      <c r="AW81" s="7"/>
      <c r="AX81" s="15">
        <v>0.954483324220885</v>
      </c>
      <c r="AY81" s="15">
        <v>0.95995079278294104</v>
      </c>
      <c r="AZ81" s="15">
        <v>0.954483324220885</v>
      </c>
      <c r="BA81" s="15">
        <v>0.95995079278294104</v>
      </c>
      <c r="BB81" s="15">
        <v>0.95434663750683402</v>
      </c>
      <c r="BC81" s="15">
        <v>0.95995079278294104</v>
      </c>
      <c r="BD81" s="15">
        <v>0.95995079278294104</v>
      </c>
      <c r="BE81" s="15">
        <v>0.95995079278294104</v>
      </c>
      <c r="BF81" s="15">
        <v>0.95995079278294104</v>
      </c>
      <c r="BG81" s="15">
        <v>0.95995079278294104</v>
      </c>
      <c r="BH81" s="15">
        <v>0.954483324220885</v>
      </c>
      <c r="BI81" s="15">
        <v>0.954483324220885</v>
      </c>
      <c r="BJ81" s="15">
        <v>0.95420995079278204</v>
      </c>
      <c r="BK81" s="15">
        <v>0.95817386550027295</v>
      </c>
      <c r="BL81" s="15">
        <v>0.95995079278294104</v>
      </c>
      <c r="BM81" s="15">
        <v>0.95995079278294104</v>
      </c>
      <c r="BN81" s="15">
        <v>0.95995079278294104</v>
      </c>
      <c r="BO81" s="15">
        <v>0.95995079278294104</v>
      </c>
      <c r="BP81" s="15">
        <v>0.95995079278294104</v>
      </c>
      <c r="BQ81" s="15">
        <v>0.95995079278294104</v>
      </c>
      <c r="BR81" s="15">
        <v>0.95995079278294104</v>
      </c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</row>
    <row r="82" spans="1:93" ht="14.25" customHeight="1" x14ac:dyDescent="0.3">
      <c r="A82" s="14" t="s">
        <v>93</v>
      </c>
      <c r="B82" s="7"/>
      <c r="C82" s="7"/>
      <c r="D82" s="14">
        <v>0.96364133406232899</v>
      </c>
      <c r="E82" s="14">
        <v>0.96432476763258601</v>
      </c>
      <c r="F82" s="14">
        <v>0.96432476763258601</v>
      </c>
      <c r="G82" s="14">
        <v>0.96432476763258601</v>
      </c>
      <c r="H82" s="14">
        <v>0.96432476763258601</v>
      </c>
      <c r="I82" s="14">
        <v>0.96418808091853403</v>
      </c>
      <c r="J82" s="14">
        <v>0.96391470749043195</v>
      </c>
      <c r="K82" s="14">
        <v>0.96405139420448305</v>
      </c>
      <c r="L82" s="14">
        <v>0.96432476763258601</v>
      </c>
      <c r="M82" s="14">
        <v>0.96432476763258601</v>
      </c>
      <c r="N82" s="14">
        <v>0.96418808091853403</v>
      </c>
      <c r="O82" s="14">
        <v>0.96418808091853403</v>
      </c>
      <c r="P82" s="14">
        <v>0.96418808091853403</v>
      </c>
      <c r="Q82" s="14">
        <v>0.96432476763258601</v>
      </c>
      <c r="R82" s="14">
        <v>0.96432476763258601</v>
      </c>
      <c r="S82" s="14">
        <v>0.96432476763258601</v>
      </c>
      <c r="T82" s="14">
        <v>0.96432476763258601</v>
      </c>
      <c r="U82" s="14">
        <v>0.96432476763258601</v>
      </c>
      <c r="V82" s="14">
        <v>0.96432476763258601</v>
      </c>
      <c r="W82" s="14">
        <v>0.96432476763258601</v>
      </c>
      <c r="X82" s="14">
        <v>0.96432476763258601</v>
      </c>
      <c r="Y82" s="7"/>
      <c r="Z82" s="7"/>
      <c r="AA82" s="7">
        <v>0.96432476763258601</v>
      </c>
      <c r="AB82" s="15">
        <v>0.96432476763258601</v>
      </c>
      <c r="AC82" s="15">
        <v>0.96432476763258601</v>
      </c>
      <c r="AD82" s="15">
        <v>0.96432476763258601</v>
      </c>
      <c r="AE82" s="15">
        <v>0.96432476763258601</v>
      </c>
      <c r="AF82" s="15">
        <v>0.96432476763258601</v>
      </c>
      <c r="AG82" s="15">
        <v>0.96432476763258601</v>
      </c>
      <c r="AH82" s="15">
        <v>0.96432476763258601</v>
      </c>
      <c r="AI82" s="15">
        <v>0.96432476763258601</v>
      </c>
      <c r="AJ82" s="15">
        <v>0.96432476763258601</v>
      </c>
      <c r="AK82" s="15">
        <v>0.96432476763258601</v>
      </c>
      <c r="AL82" s="15">
        <v>0.96432476763258601</v>
      </c>
      <c r="AM82" s="15">
        <v>0.96432476763258601</v>
      </c>
      <c r="AN82" s="15">
        <v>0.96432476763258601</v>
      </c>
      <c r="AO82" s="15">
        <v>0.96432476763258601</v>
      </c>
      <c r="AP82" s="15">
        <v>0.96432476763258601</v>
      </c>
      <c r="AQ82" s="15">
        <v>0.96432476763258601</v>
      </c>
      <c r="AR82" s="15">
        <v>0.96432476763258601</v>
      </c>
      <c r="AS82" s="15">
        <v>0.96432476763258601</v>
      </c>
      <c r="AT82" s="15">
        <v>0.96432476763258601</v>
      </c>
      <c r="AU82" s="15">
        <v>0.96432476763258601</v>
      </c>
      <c r="AV82" s="7"/>
      <c r="AW82" s="7"/>
      <c r="AX82" s="15">
        <v>0.96432476763258601</v>
      </c>
      <c r="AY82" s="15">
        <v>0.95885729907052997</v>
      </c>
      <c r="AZ82" s="15">
        <v>0.96432476763258601</v>
      </c>
      <c r="BA82" s="15">
        <v>0.96432476763258601</v>
      </c>
      <c r="BB82" s="15">
        <v>0.96418808091853403</v>
      </c>
      <c r="BC82" s="15">
        <v>0.96432476763258601</v>
      </c>
      <c r="BD82" s="15">
        <v>0.96432476763258601</v>
      </c>
      <c r="BE82" s="15">
        <v>0.96432476763258601</v>
      </c>
      <c r="BF82" s="15">
        <v>0.95885729907052997</v>
      </c>
      <c r="BG82" s="15">
        <v>0.96432476763258601</v>
      </c>
      <c r="BH82" s="15">
        <v>0.96432476763258601</v>
      </c>
      <c r="BI82" s="15">
        <v>0.95885729907052997</v>
      </c>
      <c r="BJ82" s="15">
        <v>0.96432476763258601</v>
      </c>
      <c r="BK82" s="15">
        <v>0.96432476763258601</v>
      </c>
      <c r="BL82" s="15">
        <v>0.96432476763258601</v>
      </c>
      <c r="BM82" s="15">
        <v>0.96432476763258601</v>
      </c>
      <c r="BN82" s="15">
        <v>0.96432476763258601</v>
      </c>
      <c r="BO82" s="15">
        <v>0.96432476763258601</v>
      </c>
      <c r="BP82" s="15">
        <v>0.96432476763258601</v>
      </c>
      <c r="BQ82" s="15">
        <v>0.96432476763258601</v>
      </c>
      <c r="BR82" s="15">
        <v>0.96432476763258601</v>
      </c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</row>
    <row r="83" spans="1:93" ht="14.25" customHeight="1" x14ac:dyDescent="0.3">
      <c r="A83" s="14" t="s">
        <v>94</v>
      </c>
      <c r="B83" s="7"/>
      <c r="C83" s="7"/>
      <c r="D83" s="14">
        <v>0.96118097320940399</v>
      </c>
      <c r="E83" s="14">
        <v>0.96118097320940399</v>
      </c>
      <c r="F83" s="14">
        <v>0.96118097320940399</v>
      </c>
      <c r="G83" s="14">
        <v>0.96118097320940399</v>
      </c>
      <c r="H83" s="14">
        <v>0.96118097320940399</v>
      </c>
      <c r="I83" s="14">
        <v>0.95967741935483797</v>
      </c>
      <c r="J83" s="14">
        <v>0.96118097320940399</v>
      </c>
      <c r="K83" s="14">
        <v>0.96049753963914697</v>
      </c>
      <c r="L83" s="14">
        <v>0.96090759978130103</v>
      </c>
      <c r="M83" s="14">
        <v>0.96118097320940399</v>
      </c>
      <c r="N83" s="14">
        <v>0.96118097320940399</v>
      </c>
      <c r="O83" s="14">
        <v>0.96118097320940399</v>
      </c>
      <c r="P83" s="14">
        <v>0.96118097320940399</v>
      </c>
      <c r="Q83" s="14">
        <v>0.96118097320940399</v>
      </c>
      <c r="R83" s="14">
        <v>0.96118097320940399</v>
      </c>
      <c r="S83" s="14">
        <v>0.96118097320940399</v>
      </c>
      <c r="T83" s="14">
        <v>0.96118097320940399</v>
      </c>
      <c r="U83" s="14">
        <v>0.96118097320940399</v>
      </c>
      <c r="V83" s="14">
        <v>0.96118097320940399</v>
      </c>
      <c r="W83" s="14">
        <v>0.96118097320940399</v>
      </c>
      <c r="X83" s="14">
        <v>0.96118097320940399</v>
      </c>
      <c r="Y83" s="7"/>
      <c r="Z83" s="7"/>
      <c r="AA83" s="7">
        <v>0.96118097320940399</v>
      </c>
      <c r="AB83" s="15">
        <v>0.96118097320940399</v>
      </c>
      <c r="AC83" s="15">
        <v>0.96118097320940399</v>
      </c>
      <c r="AD83" s="15">
        <v>0.96118097320940399</v>
      </c>
      <c r="AE83" s="15">
        <v>0.96118097320940399</v>
      </c>
      <c r="AF83" s="15">
        <v>0.96118097320940399</v>
      </c>
      <c r="AG83" s="15">
        <v>0.96118097320940399</v>
      </c>
      <c r="AH83" s="15">
        <v>0.96118097320940399</v>
      </c>
      <c r="AI83" s="15">
        <v>0.96118097320940399</v>
      </c>
      <c r="AJ83" s="15">
        <v>0.96118097320940399</v>
      </c>
      <c r="AK83" s="15">
        <v>0.96118097320940399</v>
      </c>
      <c r="AL83" s="15">
        <v>0.96118097320940399</v>
      </c>
      <c r="AM83" s="15">
        <v>0.96118097320940399</v>
      </c>
      <c r="AN83" s="15">
        <v>0.96118097320940399</v>
      </c>
      <c r="AO83" s="15">
        <v>0.96118097320940399</v>
      </c>
      <c r="AP83" s="15">
        <v>0.96118097320940399</v>
      </c>
      <c r="AQ83" s="15">
        <v>0.96118097320940399</v>
      </c>
      <c r="AR83" s="15">
        <v>0.96118097320940399</v>
      </c>
      <c r="AS83" s="15">
        <v>0.96118097320940399</v>
      </c>
      <c r="AT83" s="15">
        <v>0.96118097320940399</v>
      </c>
      <c r="AU83" s="15">
        <v>0.96118097320940399</v>
      </c>
      <c r="AV83" s="7"/>
      <c r="AW83" s="7"/>
      <c r="AX83" s="15">
        <v>0.95585019136139904</v>
      </c>
      <c r="AY83" s="15">
        <v>0.96118097320940399</v>
      </c>
      <c r="AZ83" s="15">
        <v>0.96118097320940399</v>
      </c>
      <c r="BA83" s="15">
        <v>0.96118097320940399</v>
      </c>
      <c r="BB83" s="15">
        <v>0.95571350464734794</v>
      </c>
      <c r="BC83" s="15">
        <v>0.96118097320940399</v>
      </c>
      <c r="BD83" s="15">
        <v>0.95571350464734794</v>
      </c>
      <c r="BE83" s="15">
        <v>0.96118097320940399</v>
      </c>
      <c r="BF83" s="15">
        <v>0.96118097320940399</v>
      </c>
      <c r="BG83" s="15">
        <v>0.96118097320940399</v>
      </c>
      <c r="BH83" s="15">
        <v>0.95571350464734794</v>
      </c>
      <c r="BI83" s="15">
        <v>0.95571350464734794</v>
      </c>
      <c r="BJ83" s="15">
        <v>0.95571350464734794</v>
      </c>
      <c r="BK83" s="15">
        <v>0.96118097320940399</v>
      </c>
      <c r="BL83" s="15">
        <v>0.96118097320940399</v>
      </c>
      <c r="BM83" s="15">
        <v>0.96118097320940399</v>
      </c>
      <c r="BN83" s="15">
        <v>0.96118097320940399</v>
      </c>
      <c r="BO83" s="15">
        <v>0.96118097320940399</v>
      </c>
      <c r="BP83" s="15">
        <v>0.96118097320940399</v>
      </c>
      <c r="BQ83" s="15">
        <v>0.96118097320940399</v>
      </c>
      <c r="BR83" s="15">
        <v>0.95571350464734794</v>
      </c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</row>
    <row r="84" spans="1:93" ht="14.25" customHeight="1" x14ac:dyDescent="0.3">
      <c r="A84" s="14" t="s">
        <v>95</v>
      </c>
      <c r="B84" s="7"/>
      <c r="C84" s="7"/>
      <c r="D84" s="14">
        <v>0.95872061235647899</v>
      </c>
      <c r="E84" s="14">
        <v>0.95899398578458095</v>
      </c>
      <c r="F84" s="14">
        <v>0.958583925642427</v>
      </c>
      <c r="G84" s="14">
        <v>0.95899398578458095</v>
      </c>
      <c r="H84" s="14">
        <v>0.955303444505194</v>
      </c>
      <c r="I84" s="14">
        <v>0.95885729907052997</v>
      </c>
      <c r="J84" s="14">
        <v>0.95885729907052997</v>
      </c>
      <c r="K84" s="14">
        <v>0.95899398578458095</v>
      </c>
      <c r="L84" s="14">
        <v>0.95899398578458095</v>
      </c>
      <c r="M84" s="14">
        <v>0.95899398578458095</v>
      </c>
      <c r="N84" s="14">
        <v>0.95899398578458095</v>
      </c>
      <c r="O84" s="14">
        <v>0.95899398578458095</v>
      </c>
      <c r="P84" s="14">
        <v>0.95899398578458095</v>
      </c>
      <c r="Q84" s="14">
        <v>0.95885729907052997</v>
      </c>
      <c r="R84" s="14">
        <v>0.95899398578458095</v>
      </c>
      <c r="S84" s="14">
        <v>0.95885729907052997</v>
      </c>
      <c r="T84" s="14">
        <v>0.95899398578458095</v>
      </c>
      <c r="U84" s="14">
        <v>0.95899398578458095</v>
      </c>
      <c r="V84" s="14">
        <v>0.95899398578458095</v>
      </c>
      <c r="W84" s="14">
        <v>0.95899398578458095</v>
      </c>
      <c r="X84" s="14">
        <v>0.95899398578458095</v>
      </c>
      <c r="Y84" s="7"/>
      <c r="Z84" s="7"/>
      <c r="AA84" s="7">
        <v>0.95899398578458095</v>
      </c>
      <c r="AB84" s="15">
        <v>0.95899398578458095</v>
      </c>
      <c r="AC84" s="15">
        <v>0.95899398578458095</v>
      </c>
      <c r="AD84" s="15">
        <v>0.95899398578458095</v>
      </c>
      <c r="AE84" s="15">
        <v>0.95899398578458095</v>
      </c>
      <c r="AF84" s="15">
        <v>0.95899398578458095</v>
      </c>
      <c r="AG84" s="15">
        <v>0.95899398578458095</v>
      </c>
      <c r="AH84" s="15">
        <v>0.95899398578458095</v>
      </c>
      <c r="AI84" s="15">
        <v>0.95899398578458095</v>
      </c>
      <c r="AJ84" s="15">
        <v>0.95899398578458095</v>
      </c>
      <c r="AK84" s="15">
        <v>0.95899398578458095</v>
      </c>
      <c r="AL84" s="15">
        <v>0.95899398578458095</v>
      </c>
      <c r="AM84" s="15">
        <v>0.95899398578458095</v>
      </c>
      <c r="AN84" s="15">
        <v>0.95899398578458095</v>
      </c>
      <c r="AO84" s="15">
        <v>0.95899398578458095</v>
      </c>
      <c r="AP84" s="15">
        <v>0.95899398578458095</v>
      </c>
      <c r="AQ84" s="15">
        <v>0.95899398578458095</v>
      </c>
      <c r="AR84" s="15">
        <v>0.95899398578458095</v>
      </c>
      <c r="AS84" s="15">
        <v>0.95899398578458095</v>
      </c>
      <c r="AT84" s="15">
        <v>0.95899398578458095</v>
      </c>
      <c r="AU84" s="15">
        <v>0.95899398578458095</v>
      </c>
      <c r="AV84" s="7"/>
      <c r="AW84" s="7"/>
      <c r="AX84" s="15">
        <v>0.95899398578458095</v>
      </c>
      <c r="AY84" s="15">
        <v>0.95899398578458095</v>
      </c>
      <c r="AZ84" s="15">
        <v>0.95899398578458095</v>
      </c>
      <c r="BA84" s="15">
        <v>0.95899398578458095</v>
      </c>
      <c r="BB84" s="15">
        <v>0.95352651722252602</v>
      </c>
      <c r="BC84" s="15">
        <v>0.95899398578458095</v>
      </c>
      <c r="BD84" s="15">
        <v>0.95352651722252602</v>
      </c>
      <c r="BE84" s="15">
        <v>0.95899398578458095</v>
      </c>
      <c r="BF84" s="15">
        <v>0.95899398578458095</v>
      </c>
      <c r="BG84" s="15">
        <v>0.95899398578458095</v>
      </c>
      <c r="BH84" s="15">
        <v>0.95899398578458095</v>
      </c>
      <c r="BI84" s="15">
        <v>0.95352651722252602</v>
      </c>
      <c r="BJ84" s="15">
        <v>0.95352651722252602</v>
      </c>
      <c r="BK84" s="15">
        <v>0.95899398578458095</v>
      </c>
      <c r="BL84" s="15">
        <v>0.95899398578458095</v>
      </c>
      <c r="BM84" s="15">
        <v>0.95352651722252602</v>
      </c>
      <c r="BN84" s="15">
        <v>0.95899398578458095</v>
      </c>
      <c r="BO84" s="15">
        <v>0.95899398578458095</v>
      </c>
      <c r="BP84" s="15">
        <v>0.95899398578458095</v>
      </c>
      <c r="BQ84" s="15">
        <v>0.95899398578458095</v>
      </c>
      <c r="BR84" s="15">
        <v>0.95899398578458095</v>
      </c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</row>
    <row r="85" spans="1:93" ht="14.25" customHeight="1" x14ac:dyDescent="0.3">
      <c r="A85" s="14" t="s">
        <v>96</v>
      </c>
      <c r="B85" s="7"/>
      <c r="C85" s="7"/>
      <c r="D85" s="14">
        <v>0.94942591580098401</v>
      </c>
      <c r="E85" s="14">
        <v>0.94928922908693203</v>
      </c>
      <c r="F85" s="14">
        <v>0.94969928922908697</v>
      </c>
      <c r="G85" s="14">
        <v>0.94969928922908697</v>
      </c>
      <c r="H85" s="14">
        <v>0.94969928922908697</v>
      </c>
      <c r="I85" s="14">
        <v>0.94969928922908697</v>
      </c>
      <c r="J85" s="14">
        <v>0.94969928922908697</v>
      </c>
      <c r="K85" s="14">
        <v>0.94956260251503499</v>
      </c>
      <c r="L85" s="14">
        <v>0.94969928922908697</v>
      </c>
      <c r="M85" s="14">
        <v>0.94928922908693203</v>
      </c>
      <c r="N85" s="14">
        <v>0.94969928922908697</v>
      </c>
      <c r="O85" s="14">
        <v>0.94969928922908697</v>
      </c>
      <c r="P85" s="14">
        <v>0.94942591580098401</v>
      </c>
      <c r="Q85" s="14">
        <v>0.94969928922908697</v>
      </c>
      <c r="R85" s="14">
        <v>0.94969928922908697</v>
      </c>
      <c r="S85" s="14">
        <v>0.94969928922908697</v>
      </c>
      <c r="T85" s="14">
        <v>0.94969928922908697</v>
      </c>
      <c r="U85" s="14">
        <v>0.94969928922908697</v>
      </c>
      <c r="V85" s="14">
        <v>0.94956260251503499</v>
      </c>
      <c r="W85" s="14">
        <v>0.94969928922908697</v>
      </c>
      <c r="X85" s="14">
        <v>0.94969928922908697</v>
      </c>
      <c r="Y85" s="7"/>
      <c r="Z85" s="7"/>
      <c r="AA85" s="7">
        <v>0.94942591580098401</v>
      </c>
      <c r="AB85" s="15">
        <v>0.94942591580098401</v>
      </c>
      <c r="AC85" s="15">
        <v>0.94942591580098401</v>
      </c>
      <c r="AD85" s="15">
        <v>0.94942591580098401</v>
      </c>
      <c r="AE85" s="15">
        <v>0.94942591580098401</v>
      </c>
      <c r="AF85" s="15">
        <v>0.94942591580098401</v>
      </c>
      <c r="AG85" s="15">
        <v>0.94942591580098401</v>
      </c>
      <c r="AH85" s="15">
        <v>0.94942591580098401</v>
      </c>
      <c r="AI85" s="15">
        <v>0.94942591580098401</v>
      </c>
      <c r="AJ85" s="15">
        <v>0.94942591580098401</v>
      </c>
      <c r="AK85" s="15">
        <v>0.94942591580098401</v>
      </c>
      <c r="AL85" s="15">
        <v>0.94942591580098401</v>
      </c>
      <c r="AM85" s="15">
        <v>0.94942591580098401</v>
      </c>
      <c r="AN85" s="15">
        <v>0.94942591580098401</v>
      </c>
      <c r="AO85" s="15">
        <v>0.94942591580098401</v>
      </c>
      <c r="AP85" s="15">
        <v>0.94942591580098401</v>
      </c>
      <c r="AQ85" s="15">
        <v>0.94942591580098401</v>
      </c>
      <c r="AR85" s="15">
        <v>0.94942591580098401</v>
      </c>
      <c r="AS85" s="15">
        <v>0.94942591580098401</v>
      </c>
      <c r="AT85" s="15">
        <v>0.94942591580098401</v>
      </c>
      <c r="AU85" s="15">
        <v>0.94942591580098401</v>
      </c>
      <c r="AV85" s="7"/>
      <c r="AW85" s="7"/>
      <c r="AX85" s="15">
        <v>0.94942591580098401</v>
      </c>
      <c r="AY85" s="15">
        <v>0.94395844723892797</v>
      </c>
      <c r="AZ85" s="15">
        <v>0.94942591580098401</v>
      </c>
      <c r="BA85" s="15">
        <v>0.94942591580098401</v>
      </c>
      <c r="BB85" s="15">
        <v>0.94395844723892797</v>
      </c>
      <c r="BC85" s="15">
        <v>0.94942591580098401</v>
      </c>
      <c r="BD85" s="15">
        <v>0.94395844723892797</v>
      </c>
      <c r="BE85" s="15">
        <v>0.94942591580098401</v>
      </c>
      <c r="BF85" s="15">
        <v>0.94942591580098401</v>
      </c>
      <c r="BG85" s="15">
        <v>0.94942591580098401</v>
      </c>
      <c r="BH85" s="15">
        <v>0.94395844723892797</v>
      </c>
      <c r="BI85" s="15">
        <v>0.94395844723892797</v>
      </c>
      <c r="BJ85" s="15">
        <v>0.94915254237288105</v>
      </c>
      <c r="BK85" s="15">
        <v>0.94395844723892797</v>
      </c>
      <c r="BL85" s="15">
        <v>0.94942591580098401</v>
      </c>
      <c r="BM85" s="15">
        <v>0.94942591580098401</v>
      </c>
      <c r="BN85" s="15">
        <v>0.94942591580098401</v>
      </c>
      <c r="BO85" s="15">
        <v>0.94942591580098401</v>
      </c>
      <c r="BP85" s="15">
        <v>0.94942591580098401</v>
      </c>
      <c r="BQ85" s="15">
        <v>0.94942591580098401</v>
      </c>
      <c r="BR85" s="15">
        <v>0.94395844723892797</v>
      </c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</row>
    <row r="86" spans="1:93" ht="14.25" customHeight="1" x14ac:dyDescent="0.3">
      <c r="A86" s="14" t="s">
        <v>97</v>
      </c>
      <c r="B86" s="7"/>
      <c r="C86" s="7"/>
      <c r="D86" s="14">
        <v>0.95940404592673501</v>
      </c>
      <c r="E86" s="14">
        <v>0.96159103335155804</v>
      </c>
      <c r="F86" s="14">
        <v>0.96159103335155804</v>
      </c>
      <c r="G86" s="14">
        <v>0.96118097320940399</v>
      </c>
      <c r="H86" s="14">
        <v>0.96172772006560903</v>
      </c>
      <c r="I86" s="14">
        <v>0.96077091306724904</v>
      </c>
      <c r="J86" s="14">
        <v>0.95967741935483797</v>
      </c>
      <c r="K86" s="14">
        <v>0.96118097320940399</v>
      </c>
      <c r="L86" s="14">
        <v>0.96159103335155804</v>
      </c>
      <c r="M86" s="14">
        <v>0.96145434663750595</v>
      </c>
      <c r="N86" s="14">
        <v>0.96172772006560903</v>
      </c>
      <c r="O86" s="14">
        <v>0.96186440677966101</v>
      </c>
      <c r="P86" s="14">
        <v>0.96186440677966101</v>
      </c>
      <c r="Q86" s="14">
        <v>0.96172772006560903</v>
      </c>
      <c r="R86" s="14">
        <v>0.96186440677966101</v>
      </c>
      <c r="S86" s="14">
        <v>0.96131765992345497</v>
      </c>
      <c r="T86" s="14">
        <v>0.96145434663750595</v>
      </c>
      <c r="U86" s="14">
        <v>0.96186440677966101</v>
      </c>
      <c r="V86" s="14">
        <v>0.96186440677966101</v>
      </c>
      <c r="W86" s="14">
        <v>0.96104428649535201</v>
      </c>
      <c r="X86" s="14">
        <v>0.96118097320940399</v>
      </c>
      <c r="Y86" s="7"/>
      <c r="Z86" s="7"/>
      <c r="AA86" s="7">
        <v>0.96186440677966101</v>
      </c>
      <c r="AB86" s="15">
        <v>0.96186440677966101</v>
      </c>
      <c r="AC86" s="15">
        <v>0.96186440677966101</v>
      </c>
      <c r="AD86" s="15">
        <v>0.96186440677966101</v>
      </c>
      <c r="AE86" s="15">
        <v>0.96186440677966101</v>
      </c>
      <c r="AF86" s="15">
        <v>0.96186440677966101</v>
      </c>
      <c r="AG86" s="15">
        <v>0.96186440677966101</v>
      </c>
      <c r="AH86" s="15">
        <v>0.96186440677966101</v>
      </c>
      <c r="AI86" s="15">
        <v>0.96186440677966101</v>
      </c>
      <c r="AJ86" s="15">
        <v>0.96186440677966101</v>
      </c>
      <c r="AK86" s="15">
        <v>0.96186440677966101</v>
      </c>
      <c r="AL86" s="15">
        <v>0.96186440677966101</v>
      </c>
      <c r="AM86" s="15">
        <v>0.96186440677966101</v>
      </c>
      <c r="AN86" s="15">
        <v>0.96186440677966101</v>
      </c>
      <c r="AO86" s="15">
        <v>0.96186440677966101</v>
      </c>
      <c r="AP86" s="15">
        <v>0.96186440677966101</v>
      </c>
      <c r="AQ86" s="15">
        <v>0.96186440677966101</v>
      </c>
      <c r="AR86" s="15">
        <v>0.96186440677966101</v>
      </c>
      <c r="AS86" s="15">
        <v>0.96186440677966101</v>
      </c>
      <c r="AT86" s="15">
        <v>0.96186440677966101</v>
      </c>
      <c r="AU86" s="15">
        <v>0.96186440677966101</v>
      </c>
      <c r="AV86" s="7"/>
      <c r="AW86" s="7"/>
      <c r="AX86" s="15">
        <v>0.958583925642427</v>
      </c>
      <c r="AY86" s="15">
        <v>0.96186440677966101</v>
      </c>
      <c r="AZ86" s="15">
        <v>0.96186440677966101</v>
      </c>
      <c r="BA86" s="15">
        <v>0.96186440677966101</v>
      </c>
      <c r="BB86" s="15">
        <v>0.95639693821760496</v>
      </c>
      <c r="BC86" s="15">
        <v>0.96186440677966101</v>
      </c>
      <c r="BD86" s="15">
        <v>0.96186440677966101</v>
      </c>
      <c r="BE86" s="15">
        <v>0.96186440677966101</v>
      </c>
      <c r="BF86" s="15">
        <v>0.96159103335155804</v>
      </c>
      <c r="BG86" s="15">
        <v>0.96186440677966101</v>
      </c>
      <c r="BH86" s="15">
        <v>0.95639693821760496</v>
      </c>
      <c r="BI86" s="15">
        <v>0.95639693821760496</v>
      </c>
      <c r="BJ86" s="15">
        <v>0.95639693821760496</v>
      </c>
      <c r="BK86" s="15">
        <v>0.95639693821760496</v>
      </c>
      <c r="BL86" s="15">
        <v>0.96186440677966101</v>
      </c>
      <c r="BM86" s="15">
        <v>0.96186440677966101</v>
      </c>
      <c r="BN86" s="15">
        <v>0.96186440677966101</v>
      </c>
      <c r="BO86" s="15">
        <v>0.96186440677966101</v>
      </c>
      <c r="BP86" s="15">
        <v>0.96186440677966101</v>
      </c>
      <c r="BQ86" s="15">
        <v>0.96186440677966101</v>
      </c>
      <c r="BR86" s="15">
        <v>0.95639693821760496</v>
      </c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</row>
    <row r="87" spans="1:93" ht="14.25" customHeight="1" x14ac:dyDescent="0.3">
      <c r="A87" s="14" t="s">
        <v>98</v>
      </c>
      <c r="B87" s="7"/>
      <c r="C87" s="7"/>
      <c r="D87" s="14">
        <v>0.94313832695461997</v>
      </c>
      <c r="E87" s="14">
        <v>0.94327501366867095</v>
      </c>
      <c r="F87" s="14">
        <v>0.94327501366867095</v>
      </c>
      <c r="G87" s="14">
        <v>0.94327501366867095</v>
      </c>
      <c r="H87" s="14">
        <v>0.94327501366867095</v>
      </c>
      <c r="I87" s="14">
        <v>0.94327501366867095</v>
      </c>
      <c r="J87" s="14">
        <v>0.942864953526517</v>
      </c>
      <c r="K87" s="14">
        <v>0.942864953526517</v>
      </c>
      <c r="L87" s="14">
        <v>0.94313832695461997</v>
      </c>
      <c r="M87" s="14">
        <v>0.94300164024056798</v>
      </c>
      <c r="N87" s="14">
        <v>0.942864953526517</v>
      </c>
      <c r="O87" s="14">
        <v>0.94313832695461997</v>
      </c>
      <c r="P87" s="14">
        <v>0.94327501366867095</v>
      </c>
      <c r="Q87" s="14">
        <v>0.94327501366867095</v>
      </c>
      <c r="R87" s="14">
        <v>0.94327501366867095</v>
      </c>
      <c r="S87" s="14">
        <v>0.94327501366867095</v>
      </c>
      <c r="T87" s="14">
        <v>0.94327501366867095</v>
      </c>
      <c r="U87" s="14">
        <v>0.94327501366867095</v>
      </c>
      <c r="V87" s="14">
        <v>0.94313832695461997</v>
      </c>
      <c r="W87" s="14">
        <v>0.94327501366867095</v>
      </c>
      <c r="X87" s="14">
        <v>0.94327501366867095</v>
      </c>
      <c r="Y87" s="7"/>
      <c r="Z87" s="7"/>
      <c r="AA87" s="7">
        <v>0.94327501366867095</v>
      </c>
      <c r="AB87" s="15">
        <v>0.94327501366867095</v>
      </c>
      <c r="AC87" s="15">
        <v>0.94327501366867095</v>
      </c>
      <c r="AD87" s="15">
        <v>0.94327501366867095</v>
      </c>
      <c r="AE87" s="15">
        <v>0.94327501366867095</v>
      </c>
      <c r="AF87" s="15">
        <v>0.94327501366867095</v>
      </c>
      <c r="AG87" s="15">
        <v>0.94327501366867095</v>
      </c>
      <c r="AH87" s="15">
        <v>0.94327501366867095</v>
      </c>
      <c r="AI87" s="15">
        <v>0.94327501366867095</v>
      </c>
      <c r="AJ87" s="15">
        <v>0.94327501366867095</v>
      </c>
      <c r="AK87" s="15">
        <v>0.94327501366867095</v>
      </c>
      <c r="AL87" s="15">
        <v>0.94327501366867095</v>
      </c>
      <c r="AM87" s="15">
        <v>0.94327501366867095</v>
      </c>
      <c r="AN87" s="15">
        <v>0.94327501366867095</v>
      </c>
      <c r="AO87" s="15">
        <v>0.94327501366867095</v>
      </c>
      <c r="AP87" s="15">
        <v>0.94327501366867095</v>
      </c>
      <c r="AQ87" s="15">
        <v>0.94327501366867095</v>
      </c>
      <c r="AR87" s="15">
        <v>0.94327501366867095</v>
      </c>
      <c r="AS87" s="15">
        <v>0.94327501366867095</v>
      </c>
      <c r="AT87" s="15">
        <v>0.94327501366867095</v>
      </c>
      <c r="AU87" s="15">
        <v>0.94327501366867095</v>
      </c>
      <c r="AV87" s="7"/>
      <c r="AW87" s="7"/>
      <c r="AX87" s="15">
        <v>0.93780754510661501</v>
      </c>
      <c r="AY87" s="15">
        <v>0.93780754510661501</v>
      </c>
      <c r="AZ87" s="15">
        <v>0.94327501366867095</v>
      </c>
      <c r="BA87" s="15">
        <v>0.94327501366867095</v>
      </c>
      <c r="BB87" s="15">
        <v>0.93780754510661501</v>
      </c>
      <c r="BC87" s="15">
        <v>0.94327501366867095</v>
      </c>
      <c r="BD87" s="15">
        <v>0.93780754510661501</v>
      </c>
      <c r="BE87" s="15">
        <v>0.94327501366867095</v>
      </c>
      <c r="BF87" s="15">
        <v>0.94327501366867095</v>
      </c>
      <c r="BG87" s="15">
        <v>0.94327501366867095</v>
      </c>
      <c r="BH87" s="15">
        <v>0.94313832695461997</v>
      </c>
      <c r="BI87" s="15">
        <v>0.93780754510661501</v>
      </c>
      <c r="BJ87" s="15">
        <v>0.94327501366867095</v>
      </c>
      <c r="BK87" s="15">
        <v>0.93780754510661501</v>
      </c>
      <c r="BL87" s="15">
        <v>0.94327501366867095</v>
      </c>
      <c r="BM87" s="15">
        <v>0.94149808638600296</v>
      </c>
      <c r="BN87" s="15">
        <v>0.94327501366867095</v>
      </c>
      <c r="BO87" s="15">
        <v>0.94327501366867095</v>
      </c>
      <c r="BP87" s="15">
        <v>0.94327501366867095</v>
      </c>
      <c r="BQ87" s="15">
        <v>0.94327501366867095</v>
      </c>
      <c r="BR87" s="15">
        <v>0.94327501366867095</v>
      </c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</row>
    <row r="88" spans="1:93" ht="14.25" customHeight="1" x14ac:dyDescent="0.3">
      <c r="A88" s="14" t="s">
        <v>99</v>
      </c>
      <c r="B88" s="7"/>
      <c r="C88" s="7"/>
      <c r="D88" s="14">
        <v>0.94559868780754497</v>
      </c>
      <c r="E88" s="14">
        <v>0.94532531437944201</v>
      </c>
      <c r="F88" s="14">
        <v>0.94532531437944201</v>
      </c>
      <c r="G88" s="14">
        <v>0.94532531437944201</v>
      </c>
      <c r="H88" s="14">
        <v>0.943685073810825</v>
      </c>
      <c r="I88" s="14">
        <v>0.94518862766539002</v>
      </c>
      <c r="J88" s="14">
        <v>0.94532531437944201</v>
      </c>
      <c r="K88" s="14">
        <v>0.94532531437944201</v>
      </c>
      <c r="L88" s="14">
        <v>0.94518862766539002</v>
      </c>
      <c r="M88" s="14">
        <v>0.94532531437944201</v>
      </c>
      <c r="N88" s="14">
        <v>0.94505194095133904</v>
      </c>
      <c r="O88" s="14">
        <v>0.94546200109349299</v>
      </c>
      <c r="P88" s="14">
        <v>0.94518862766539002</v>
      </c>
      <c r="Q88" s="14">
        <v>0.94546200109349299</v>
      </c>
      <c r="R88" s="14">
        <v>0.94491525423728795</v>
      </c>
      <c r="S88" s="14">
        <v>0.94532531437944201</v>
      </c>
      <c r="T88" s="14">
        <v>0.94518862766539002</v>
      </c>
      <c r="U88" s="14">
        <v>0.94532531437944201</v>
      </c>
      <c r="V88" s="14">
        <v>0.94532531437944201</v>
      </c>
      <c r="W88" s="14">
        <v>0.94532531437944201</v>
      </c>
      <c r="X88" s="14">
        <v>0.94532531437944201</v>
      </c>
      <c r="Y88" s="7"/>
      <c r="Z88" s="7"/>
      <c r="AA88" s="7">
        <v>0.94532531437944201</v>
      </c>
      <c r="AB88" s="15">
        <v>0.94532531437944201</v>
      </c>
      <c r="AC88" s="15">
        <v>0.94532531437944201</v>
      </c>
      <c r="AD88" s="15">
        <v>0.94532531437944201</v>
      </c>
      <c r="AE88" s="15">
        <v>0.94532531437944201</v>
      </c>
      <c r="AF88" s="15">
        <v>0.94532531437944201</v>
      </c>
      <c r="AG88" s="15">
        <v>0.94532531437944201</v>
      </c>
      <c r="AH88" s="15">
        <v>0.94532531437944201</v>
      </c>
      <c r="AI88" s="15">
        <v>0.94532531437944201</v>
      </c>
      <c r="AJ88" s="15">
        <v>0.94532531437944201</v>
      </c>
      <c r="AK88" s="15">
        <v>0.94532531437944201</v>
      </c>
      <c r="AL88" s="15">
        <v>0.94532531437944201</v>
      </c>
      <c r="AM88" s="15">
        <v>0.94532531437944201</v>
      </c>
      <c r="AN88" s="15">
        <v>0.94532531437944201</v>
      </c>
      <c r="AO88" s="15">
        <v>0.94532531437944201</v>
      </c>
      <c r="AP88" s="15">
        <v>0.94532531437944201</v>
      </c>
      <c r="AQ88" s="15">
        <v>0.94532531437944201</v>
      </c>
      <c r="AR88" s="15">
        <v>0.94532531437944201</v>
      </c>
      <c r="AS88" s="15">
        <v>0.94532531437944201</v>
      </c>
      <c r="AT88" s="15">
        <v>0.94532531437944201</v>
      </c>
      <c r="AU88" s="15">
        <v>0.94532531437944201</v>
      </c>
      <c r="AV88" s="7"/>
      <c r="AW88" s="7"/>
      <c r="AX88" s="15">
        <v>0.94218151995625998</v>
      </c>
      <c r="AY88" s="15">
        <v>0.94054127938764298</v>
      </c>
      <c r="AZ88" s="15">
        <v>0.94532531437944201</v>
      </c>
      <c r="BA88" s="15">
        <v>0.94532531437944201</v>
      </c>
      <c r="BB88" s="15">
        <v>0.94067796610169496</v>
      </c>
      <c r="BC88" s="15">
        <v>0.94532531437944201</v>
      </c>
      <c r="BD88" s="15">
        <v>0.94532531437944201</v>
      </c>
      <c r="BE88" s="15">
        <v>0.94532531437944201</v>
      </c>
      <c r="BF88" s="15">
        <v>0.94532531437944201</v>
      </c>
      <c r="BG88" s="15">
        <v>0.94382176052487698</v>
      </c>
      <c r="BH88" s="15">
        <v>0.9412247129579</v>
      </c>
      <c r="BI88" s="15">
        <v>0.94054127938764298</v>
      </c>
      <c r="BJ88" s="15">
        <v>0.9412247129579</v>
      </c>
      <c r="BK88" s="15">
        <v>0.94177145981410604</v>
      </c>
      <c r="BL88" s="15">
        <v>0.94532531437944201</v>
      </c>
      <c r="BM88" s="15">
        <v>0.94532531437944201</v>
      </c>
      <c r="BN88" s="15">
        <v>0.94532531437944201</v>
      </c>
      <c r="BO88" s="15">
        <v>0.9412247129579</v>
      </c>
      <c r="BP88" s="15">
        <v>0.94532531437944201</v>
      </c>
      <c r="BQ88" s="15">
        <v>0.94532531437944201</v>
      </c>
      <c r="BR88" s="15">
        <v>0.9412247129579</v>
      </c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</row>
    <row r="89" spans="1:93" ht="14.25" customHeight="1" x14ac:dyDescent="0.3">
      <c r="A89" s="14" t="s">
        <v>100</v>
      </c>
      <c r="B89" s="7"/>
      <c r="C89" s="7"/>
      <c r="D89" s="14">
        <v>0.94696555494805901</v>
      </c>
      <c r="E89" s="14">
        <v>0.94928922908693203</v>
      </c>
      <c r="F89" s="14">
        <v>0.94901585565882995</v>
      </c>
      <c r="G89" s="14">
        <v>0.94887916894477797</v>
      </c>
      <c r="H89" s="14">
        <v>0.94874248223072699</v>
      </c>
      <c r="I89" s="14">
        <v>0.94928922908693203</v>
      </c>
      <c r="J89" s="14">
        <v>0.94928922908693203</v>
      </c>
      <c r="K89" s="14">
        <v>0.94928922908693203</v>
      </c>
      <c r="L89" s="14">
        <v>0.94901585565882995</v>
      </c>
      <c r="M89" s="14">
        <v>0.94928922908693203</v>
      </c>
      <c r="N89" s="14">
        <v>0.94887916894477797</v>
      </c>
      <c r="O89" s="14">
        <v>0.94928922908693203</v>
      </c>
      <c r="P89" s="14">
        <v>0.94915254237288105</v>
      </c>
      <c r="Q89" s="14">
        <v>0.94928922908693203</v>
      </c>
      <c r="R89" s="14">
        <v>0.94928922908693203</v>
      </c>
      <c r="S89" s="14">
        <v>0.94928922908693203</v>
      </c>
      <c r="T89" s="14">
        <v>0.94915254237288105</v>
      </c>
      <c r="U89" s="14">
        <v>0.94928922908693203</v>
      </c>
      <c r="V89" s="14">
        <v>0.94928922908693203</v>
      </c>
      <c r="W89" s="14">
        <v>0.94915254237288105</v>
      </c>
      <c r="X89" s="14">
        <v>0.94928922908693203</v>
      </c>
      <c r="Y89" s="7"/>
      <c r="Z89" s="7"/>
      <c r="AA89" s="7">
        <v>0.94928922908693203</v>
      </c>
      <c r="AB89" s="15">
        <v>0.94928922908693203</v>
      </c>
      <c r="AC89" s="15">
        <v>0.94928922908693203</v>
      </c>
      <c r="AD89" s="15">
        <v>0.94928922908693203</v>
      </c>
      <c r="AE89" s="15">
        <v>0.94928922908693203</v>
      </c>
      <c r="AF89" s="15">
        <v>0.94928922908693203</v>
      </c>
      <c r="AG89" s="15">
        <v>0.94928922908693203</v>
      </c>
      <c r="AH89" s="15">
        <v>0.94928922908693203</v>
      </c>
      <c r="AI89" s="15">
        <v>0.94928922908693203</v>
      </c>
      <c r="AJ89" s="15">
        <v>0.94928922908693203</v>
      </c>
      <c r="AK89" s="15">
        <v>0.94928922908693203</v>
      </c>
      <c r="AL89" s="15">
        <v>0.94928922908693203</v>
      </c>
      <c r="AM89" s="15">
        <v>0.94928922908693203</v>
      </c>
      <c r="AN89" s="15">
        <v>0.94928922908693203</v>
      </c>
      <c r="AO89" s="15">
        <v>0.94928922908693203</v>
      </c>
      <c r="AP89" s="15">
        <v>0.94928922908693203</v>
      </c>
      <c r="AQ89" s="15">
        <v>0.94928922908693203</v>
      </c>
      <c r="AR89" s="15">
        <v>0.94928922908693203</v>
      </c>
      <c r="AS89" s="15">
        <v>0.94928922908693203</v>
      </c>
      <c r="AT89" s="15">
        <v>0.94928922908693203</v>
      </c>
      <c r="AU89" s="15">
        <v>0.94928922908693203</v>
      </c>
      <c r="AV89" s="7"/>
      <c r="AW89" s="7"/>
      <c r="AX89" s="15">
        <v>0.94928922908693203</v>
      </c>
      <c r="AY89" s="15">
        <v>0.94395844723892797</v>
      </c>
      <c r="AZ89" s="15">
        <v>0.94928922908693203</v>
      </c>
      <c r="BA89" s="15">
        <v>0.94928922908693203</v>
      </c>
      <c r="BB89" s="15">
        <v>0.94382176052487698</v>
      </c>
      <c r="BC89" s="15">
        <v>0.94928922908693203</v>
      </c>
      <c r="BD89" s="15">
        <v>0.94395844723892797</v>
      </c>
      <c r="BE89" s="15">
        <v>0.94928922908693203</v>
      </c>
      <c r="BF89" s="15">
        <v>0.94395844723892797</v>
      </c>
      <c r="BG89" s="15">
        <v>0.94928922908693203</v>
      </c>
      <c r="BH89" s="15">
        <v>0.94901585565882995</v>
      </c>
      <c r="BI89" s="15">
        <v>0.94382176052487698</v>
      </c>
      <c r="BJ89" s="15">
        <v>0.94928922908693203</v>
      </c>
      <c r="BK89" s="15">
        <v>0.94505194095133904</v>
      </c>
      <c r="BL89" s="15">
        <v>0.94928922908693203</v>
      </c>
      <c r="BM89" s="15">
        <v>0.94928922908693203</v>
      </c>
      <c r="BN89" s="15">
        <v>0.94928922908693203</v>
      </c>
      <c r="BO89" s="15">
        <v>0.94928922908693203</v>
      </c>
      <c r="BP89" s="15">
        <v>0.94928922908693203</v>
      </c>
      <c r="BQ89" s="15">
        <v>0.94928922908693203</v>
      </c>
      <c r="BR89" s="15">
        <v>0.94409513395297895</v>
      </c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</row>
    <row r="90" spans="1:93" ht="14.25" customHeight="1" x14ac:dyDescent="0.3">
      <c r="A90" s="14" t="s">
        <v>101</v>
      </c>
      <c r="B90" s="7"/>
      <c r="C90" s="7"/>
      <c r="D90" s="14">
        <v>0.93507381082558705</v>
      </c>
      <c r="E90" s="14">
        <v>0.93548387096774099</v>
      </c>
      <c r="F90" s="14">
        <v>0.93548387096774099</v>
      </c>
      <c r="G90" s="14">
        <v>0.93425369054127905</v>
      </c>
      <c r="H90" s="14">
        <v>0.93220338983050799</v>
      </c>
      <c r="I90" s="14">
        <v>0.93548387096774099</v>
      </c>
      <c r="J90" s="14">
        <v>0.93521049753963903</v>
      </c>
      <c r="K90" s="14">
        <v>0.93480043739748497</v>
      </c>
      <c r="L90" s="14">
        <v>0.93439037725533003</v>
      </c>
      <c r="M90" s="14">
        <v>0.93493712411153596</v>
      </c>
      <c r="N90" s="14">
        <v>0.93548387096774099</v>
      </c>
      <c r="O90" s="14">
        <v>0.93548387096774099</v>
      </c>
      <c r="P90" s="14">
        <v>0.93493712411153596</v>
      </c>
      <c r="Q90" s="14">
        <v>0.93507381082558705</v>
      </c>
      <c r="R90" s="14">
        <v>0.93562055768179297</v>
      </c>
      <c r="S90" s="14">
        <v>0.93548387096774099</v>
      </c>
      <c r="T90" s="14">
        <v>0.93534718425369001</v>
      </c>
      <c r="U90" s="14">
        <v>0.93534718425369001</v>
      </c>
      <c r="V90" s="14">
        <v>0.93562055768179297</v>
      </c>
      <c r="W90" s="14">
        <v>0.93534718425369001</v>
      </c>
      <c r="X90" s="14">
        <v>0.93548387096774099</v>
      </c>
      <c r="Y90" s="7"/>
      <c r="Z90" s="7"/>
      <c r="AA90" s="7">
        <v>0.93548387096774099</v>
      </c>
      <c r="AB90" s="15">
        <v>0.93548387096774099</v>
      </c>
      <c r="AC90" s="15">
        <v>0.93548387096774099</v>
      </c>
      <c r="AD90" s="15">
        <v>0.93548387096774099</v>
      </c>
      <c r="AE90" s="15">
        <v>0.93548387096774099</v>
      </c>
      <c r="AF90" s="15">
        <v>0.93548387096774099</v>
      </c>
      <c r="AG90" s="15">
        <v>0.93548387096774099</v>
      </c>
      <c r="AH90" s="15">
        <v>0.93548387096774099</v>
      </c>
      <c r="AI90" s="15">
        <v>0.93548387096774099</v>
      </c>
      <c r="AJ90" s="15">
        <v>0.93548387096774099</v>
      </c>
      <c r="AK90" s="15">
        <v>0.93548387096774099</v>
      </c>
      <c r="AL90" s="15">
        <v>0.93548387096774099</v>
      </c>
      <c r="AM90" s="15">
        <v>0.93548387096774099</v>
      </c>
      <c r="AN90" s="15">
        <v>0.93548387096774099</v>
      </c>
      <c r="AO90" s="15">
        <v>0.93548387096774099</v>
      </c>
      <c r="AP90" s="15">
        <v>0.93548387096774099</v>
      </c>
      <c r="AQ90" s="15">
        <v>0.93548387096774099</v>
      </c>
      <c r="AR90" s="15">
        <v>0.93548387096774099</v>
      </c>
      <c r="AS90" s="15">
        <v>0.93548387096774099</v>
      </c>
      <c r="AT90" s="15">
        <v>0.93548387096774099</v>
      </c>
      <c r="AU90" s="15">
        <v>0.93548387096774099</v>
      </c>
      <c r="AV90" s="7"/>
      <c r="AW90" s="7"/>
      <c r="AX90" s="15">
        <v>0.93425369054127905</v>
      </c>
      <c r="AY90" s="15">
        <v>0.93015308911973704</v>
      </c>
      <c r="AZ90" s="15">
        <v>0.93548387096774099</v>
      </c>
      <c r="BA90" s="15">
        <v>0.93548387096774099</v>
      </c>
      <c r="BB90" s="15">
        <v>0.93015308911973704</v>
      </c>
      <c r="BC90" s="15">
        <v>0.93548387096774099</v>
      </c>
      <c r="BD90" s="15">
        <v>0.93015308911973704</v>
      </c>
      <c r="BE90" s="15">
        <v>0.93548387096774099</v>
      </c>
      <c r="BF90" s="15">
        <v>0.93015308911973704</v>
      </c>
      <c r="BG90" s="15">
        <v>0.93548387096774099</v>
      </c>
      <c r="BH90" s="15">
        <v>0.93548387096774099</v>
      </c>
      <c r="BI90" s="15">
        <v>0.93028977583378802</v>
      </c>
      <c r="BJ90" s="15">
        <v>0.93028977583378802</v>
      </c>
      <c r="BK90" s="15">
        <v>0.93548387096774099</v>
      </c>
      <c r="BL90" s="15">
        <v>0.93548387096774099</v>
      </c>
      <c r="BM90" s="15">
        <v>0.93165664297430295</v>
      </c>
      <c r="BN90" s="15">
        <v>0.93548387096774099</v>
      </c>
      <c r="BO90" s="15">
        <v>0.93548387096774099</v>
      </c>
      <c r="BP90" s="15">
        <v>0.93548387096774099</v>
      </c>
      <c r="BQ90" s="15">
        <v>0.93548387096774099</v>
      </c>
      <c r="BR90" s="15">
        <v>0.93015308911973704</v>
      </c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</row>
    <row r="91" spans="1:93" ht="14.25" customHeight="1" x14ac:dyDescent="0.3">
      <c r="A91" s="14" t="s">
        <v>102</v>
      </c>
      <c r="B91" s="7"/>
      <c r="C91" s="7"/>
      <c r="D91" s="14">
        <v>0.93193001640240503</v>
      </c>
      <c r="E91" s="14">
        <v>0.93015308911973704</v>
      </c>
      <c r="F91" s="14">
        <v>0.93097320940404504</v>
      </c>
      <c r="G91" s="14">
        <v>0.93206670311645701</v>
      </c>
      <c r="H91" s="14">
        <v>0.93234007654455897</v>
      </c>
      <c r="I91" s="14">
        <v>0.93220338983050799</v>
      </c>
      <c r="J91" s="14">
        <v>0.93206670311645701</v>
      </c>
      <c r="K91" s="14">
        <v>0.93193001640240503</v>
      </c>
      <c r="L91" s="14">
        <v>0.93234007654455897</v>
      </c>
      <c r="M91" s="14">
        <v>0.93234007654455897</v>
      </c>
      <c r="N91" s="14">
        <v>0.93234007654455897</v>
      </c>
      <c r="O91" s="14">
        <v>0.93234007654455897</v>
      </c>
      <c r="P91" s="14">
        <v>0.93179332968835404</v>
      </c>
      <c r="Q91" s="14">
        <v>0.93234007654455897</v>
      </c>
      <c r="R91" s="14">
        <v>0.93151995626025097</v>
      </c>
      <c r="S91" s="14">
        <v>0.93206670311645701</v>
      </c>
      <c r="T91" s="14">
        <v>0.93069983597594297</v>
      </c>
      <c r="U91" s="14">
        <v>0.93193001640240503</v>
      </c>
      <c r="V91" s="14">
        <v>0.93097320940404504</v>
      </c>
      <c r="W91" s="14">
        <v>0.93069983597594297</v>
      </c>
      <c r="X91" s="14">
        <v>0.93234007654455897</v>
      </c>
      <c r="Y91" s="7"/>
      <c r="Z91" s="7"/>
      <c r="AA91" s="7">
        <v>0.93234007654455897</v>
      </c>
      <c r="AB91" s="15">
        <v>0.93234007654455897</v>
      </c>
      <c r="AC91" s="15">
        <v>0.93234007654455897</v>
      </c>
      <c r="AD91" s="15">
        <v>0.93234007654455897</v>
      </c>
      <c r="AE91" s="15">
        <v>0.93234007654455897</v>
      </c>
      <c r="AF91" s="15">
        <v>0.93234007654455897</v>
      </c>
      <c r="AG91" s="15">
        <v>0.93234007654455897</v>
      </c>
      <c r="AH91" s="15">
        <v>0.93234007654455897</v>
      </c>
      <c r="AI91" s="15">
        <v>0.93234007654455897</v>
      </c>
      <c r="AJ91" s="15">
        <v>0.93234007654455897</v>
      </c>
      <c r="AK91" s="15">
        <v>0.93234007654455897</v>
      </c>
      <c r="AL91" s="15">
        <v>0.93234007654455897</v>
      </c>
      <c r="AM91" s="15">
        <v>0.93234007654455897</v>
      </c>
      <c r="AN91" s="15">
        <v>0.93234007654455897</v>
      </c>
      <c r="AO91" s="15">
        <v>0.93234007654455897</v>
      </c>
      <c r="AP91" s="15">
        <v>0.93234007654455897</v>
      </c>
      <c r="AQ91" s="15">
        <v>0.93234007654455897</v>
      </c>
      <c r="AR91" s="15">
        <v>0.93234007654455897</v>
      </c>
      <c r="AS91" s="15">
        <v>0.93234007654455897</v>
      </c>
      <c r="AT91" s="15">
        <v>0.93234007654455897</v>
      </c>
      <c r="AU91" s="15">
        <v>0.93234007654455897</v>
      </c>
      <c r="AV91" s="7"/>
      <c r="AW91" s="7"/>
      <c r="AX91" s="15">
        <v>0.92810278840896598</v>
      </c>
      <c r="AY91" s="15">
        <v>0.92687260798250404</v>
      </c>
      <c r="AZ91" s="15">
        <v>0.93234007654455897</v>
      </c>
      <c r="BA91" s="15">
        <v>0.93234007654455897</v>
      </c>
      <c r="BB91" s="15">
        <v>0.92687260798250404</v>
      </c>
      <c r="BC91" s="15">
        <v>0.93234007654455897</v>
      </c>
      <c r="BD91" s="15">
        <v>0.92687260798250404</v>
      </c>
      <c r="BE91" s="15">
        <v>0.93234007654455897</v>
      </c>
      <c r="BF91" s="15">
        <v>0.92987971569163397</v>
      </c>
      <c r="BG91" s="15">
        <v>0.93234007654455897</v>
      </c>
      <c r="BH91" s="15">
        <v>0.93234007654455897</v>
      </c>
      <c r="BI91" s="15">
        <v>0.92687260798250404</v>
      </c>
      <c r="BJ91" s="15">
        <v>0.92687260798250404</v>
      </c>
      <c r="BK91" s="15">
        <v>0.93234007654455897</v>
      </c>
      <c r="BL91" s="15">
        <v>0.93234007654455897</v>
      </c>
      <c r="BM91" s="15">
        <v>0.93234007654455897</v>
      </c>
      <c r="BN91" s="15">
        <v>0.93234007654455897</v>
      </c>
      <c r="BO91" s="15">
        <v>0.93234007654455897</v>
      </c>
      <c r="BP91" s="15">
        <v>0.93234007654455897</v>
      </c>
      <c r="BQ91" s="15">
        <v>0.93234007654455897</v>
      </c>
      <c r="BR91" s="15">
        <v>0.92687260798250404</v>
      </c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</row>
    <row r="92" spans="1:93" ht="14.25" customHeight="1" x14ac:dyDescent="0.3">
      <c r="A92" s="14" t="s">
        <v>103</v>
      </c>
      <c r="B92" s="7"/>
      <c r="C92" s="7"/>
      <c r="D92" s="14">
        <v>0.90937670858392505</v>
      </c>
      <c r="E92" s="14">
        <v>0.91047020229633602</v>
      </c>
      <c r="F92" s="14">
        <v>0.90828321487151398</v>
      </c>
      <c r="G92" s="14">
        <v>0.91006014215418196</v>
      </c>
      <c r="H92" s="14">
        <v>0.90992345544013098</v>
      </c>
      <c r="I92" s="14">
        <v>0.91019682886823405</v>
      </c>
      <c r="J92" s="14">
        <v>0.91033351558228504</v>
      </c>
      <c r="K92" s="14">
        <v>0.91033351558228504</v>
      </c>
      <c r="L92" s="14">
        <v>0.91019682886823405</v>
      </c>
      <c r="M92" s="14">
        <v>0.91033351558228504</v>
      </c>
      <c r="N92" s="14">
        <v>0.91033351558228504</v>
      </c>
      <c r="O92" s="14">
        <v>0.91033351558228504</v>
      </c>
      <c r="P92" s="14">
        <v>0.910606889010388</v>
      </c>
      <c r="Q92" s="14">
        <v>0.91047020229633602</v>
      </c>
      <c r="R92" s="14">
        <v>0.91033351558228504</v>
      </c>
      <c r="S92" s="14">
        <v>0.91047020229633602</v>
      </c>
      <c r="T92" s="14">
        <v>0.91019682886823405</v>
      </c>
      <c r="U92" s="14">
        <v>0.91019682886823405</v>
      </c>
      <c r="V92" s="14">
        <v>0.91019682886823405</v>
      </c>
      <c r="W92" s="14">
        <v>0.91006014215418196</v>
      </c>
      <c r="X92" s="14">
        <v>0.91033351558228504</v>
      </c>
      <c r="Y92" s="7"/>
      <c r="Z92" s="7"/>
      <c r="AA92" s="7">
        <v>0.91047020229633602</v>
      </c>
      <c r="AB92" s="15">
        <v>0.91047020229633602</v>
      </c>
      <c r="AC92" s="15">
        <v>0.91047020229633602</v>
      </c>
      <c r="AD92" s="15">
        <v>0.91047020229633602</v>
      </c>
      <c r="AE92" s="15">
        <v>0.91047020229633602</v>
      </c>
      <c r="AF92" s="15">
        <v>0.91047020229633602</v>
      </c>
      <c r="AG92" s="15">
        <v>0.91047020229633602</v>
      </c>
      <c r="AH92" s="15">
        <v>0.91047020229633602</v>
      </c>
      <c r="AI92" s="15">
        <v>0.91047020229633602</v>
      </c>
      <c r="AJ92" s="15">
        <v>0.91047020229633602</v>
      </c>
      <c r="AK92" s="15">
        <v>0.91047020229633602</v>
      </c>
      <c r="AL92" s="15">
        <v>0.91047020229633602</v>
      </c>
      <c r="AM92" s="15">
        <v>0.91047020229633602</v>
      </c>
      <c r="AN92" s="15">
        <v>0.91047020229633602</v>
      </c>
      <c r="AO92" s="15">
        <v>0.91047020229633602</v>
      </c>
      <c r="AP92" s="15">
        <v>0.91047020229633602</v>
      </c>
      <c r="AQ92" s="15">
        <v>0.91047020229633602</v>
      </c>
      <c r="AR92" s="15">
        <v>0.91047020229633602</v>
      </c>
      <c r="AS92" s="15">
        <v>0.91047020229633602</v>
      </c>
      <c r="AT92" s="15">
        <v>0.91047020229633602</v>
      </c>
      <c r="AU92" s="15">
        <v>0.91047020229633602</v>
      </c>
      <c r="AV92" s="7"/>
      <c r="AW92" s="7"/>
      <c r="AX92" s="15">
        <v>0.91047020229633602</v>
      </c>
      <c r="AY92" s="15">
        <v>0.90500273373428097</v>
      </c>
      <c r="AZ92" s="15">
        <v>0.91047020229633602</v>
      </c>
      <c r="BA92" s="15">
        <v>0.91047020229633602</v>
      </c>
      <c r="BB92" s="15">
        <v>0.90500273373428097</v>
      </c>
      <c r="BC92" s="15">
        <v>0.91047020229633602</v>
      </c>
      <c r="BD92" s="15">
        <v>0.90500273373428097</v>
      </c>
      <c r="BE92" s="15">
        <v>0.91047020229633602</v>
      </c>
      <c r="BF92" s="15">
        <v>0.91047020229633602</v>
      </c>
      <c r="BG92" s="15">
        <v>0.90595954073263996</v>
      </c>
      <c r="BH92" s="15">
        <v>0.90554948059048601</v>
      </c>
      <c r="BI92" s="15">
        <v>0.90500273373428097</v>
      </c>
      <c r="BJ92" s="15">
        <v>0.90500273373428097</v>
      </c>
      <c r="BK92" s="15">
        <v>0.91047020229633602</v>
      </c>
      <c r="BL92" s="15">
        <v>0.91047020229633602</v>
      </c>
      <c r="BM92" s="15">
        <v>0.91047020229633602</v>
      </c>
      <c r="BN92" s="15">
        <v>0.91047020229633602</v>
      </c>
      <c r="BO92" s="15">
        <v>0.91047020229633602</v>
      </c>
      <c r="BP92" s="15">
        <v>0.91047020229633602</v>
      </c>
      <c r="BQ92" s="15">
        <v>0.91047020229633602</v>
      </c>
      <c r="BR92" s="15">
        <v>0.90636960087479501</v>
      </c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</row>
    <row r="93" spans="1:93" ht="14.25" customHeight="1" x14ac:dyDescent="0.3">
      <c r="A93" s="14" t="s">
        <v>104</v>
      </c>
      <c r="B93" s="7"/>
      <c r="C93" s="7"/>
      <c r="D93" s="14">
        <v>0.86221979223619405</v>
      </c>
      <c r="E93" s="14">
        <v>0.86495352651722202</v>
      </c>
      <c r="F93" s="14">
        <v>0.86153635866593703</v>
      </c>
      <c r="G93" s="14">
        <v>0.86276653909239998</v>
      </c>
      <c r="H93" s="14">
        <v>0.86454346637506796</v>
      </c>
      <c r="I93" s="14">
        <v>0.86399671951886203</v>
      </c>
      <c r="J93" s="14">
        <v>0.86235647895024603</v>
      </c>
      <c r="K93" s="14">
        <v>0.86604702022963298</v>
      </c>
      <c r="L93" s="14">
        <v>0.86290322580645096</v>
      </c>
      <c r="M93" s="14">
        <v>0.86440677966101698</v>
      </c>
      <c r="N93" s="14">
        <v>0.86495352651722202</v>
      </c>
      <c r="O93" s="14">
        <v>0.86030617823947497</v>
      </c>
      <c r="P93" s="14">
        <v>0.86344997266265699</v>
      </c>
      <c r="Q93" s="14">
        <v>0.86386003280481105</v>
      </c>
      <c r="R93" s="14">
        <v>0.86454346637506796</v>
      </c>
      <c r="S93" s="14">
        <v>0.86413340623291401</v>
      </c>
      <c r="T93" s="14">
        <v>0.86276653909239998</v>
      </c>
      <c r="U93" s="14">
        <v>0.86481683980317103</v>
      </c>
      <c r="V93" s="14">
        <v>0.86468015308911905</v>
      </c>
      <c r="W93" s="14">
        <v>0.86468015308911905</v>
      </c>
      <c r="X93" s="14">
        <v>0.86208310552214296</v>
      </c>
      <c r="Y93" s="7"/>
      <c r="Z93" s="7"/>
      <c r="AA93" s="7">
        <v>0.86495352651722202</v>
      </c>
      <c r="AB93" s="15">
        <v>0.86495352651722202</v>
      </c>
      <c r="AC93" s="15">
        <v>0.86495352651722202</v>
      </c>
      <c r="AD93" s="15">
        <v>0.86495352651722202</v>
      </c>
      <c r="AE93" s="15">
        <v>0.86495352651722202</v>
      </c>
      <c r="AF93" s="15">
        <v>0.86495352651722202</v>
      </c>
      <c r="AG93" s="15">
        <v>0.86495352651722202</v>
      </c>
      <c r="AH93" s="15">
        <v>0.86495352651722202</v>
      </c>
      <c r="AI93" s="15">
        <v>0.86495352651722202</v>
      </c>
      <c r="AJ93" s="15">
        <v>0.86495352651722202</v>
      </c>
      <c r="AK93" s="15">
        <v>0.86495352651722202</v>
      </c>
      <c r="AL93" s="15">
        <v>0.86495352651722202</v>
      </c>
      <c r="AM93" s="15">
        <v>0.86495352651722202</v>
      </c>
      <c r="AN93" s="15">
        <v>0.86495352651722202</v>
      </c>
      <c r="AO93" s="15">
        <v>0.86495352651722202</v>
      </c>
      <c r="AP93" s="15">
        <v>0.86495352651722202</v>
      </c>
      <c r="AQ93" s="15">
        <v>0.86495352651722202</v>
      </c>
      <c r="AR93" s="15">
        <v>0.86495352651722202</v>
      </c>
      <c r="AS93" s="15">
        <v>0.86495352651722202</v>
      </c>
      <c r="AT93" s="15">
        <v>0.86495352651722202</v>
      </c>
      <c r="AU93" s="15">
        <v>0.86495352651722202</v>
      </c>
      <c r="AV93" s="7"/>
      <c r="AW93" s="7"/>
      <c r="AX93" s="15">
        <v>0.86495352651722202</v>
      </c>
      <c r="AY93" s="15">
        <v>0.85948605795516597</v>
      </c>
      <c r="AZ93" s="15">
        <v>0.86495352651722202</v>
      </c>
      <c r="BA93" s="15">
        <v>0.86495352651722202</v>
      </c>
      <c r="BB93" s="15">
        <v>0.85948605795516597</v>
      </c>
      <c r="BC93" s="15">
        <v>0.86495352651722202</v>
      </c>
      <c r="BD93" s="15">
        <v>0.85948605795516597</v>
      </c>
      <c r="BE93" s="15">
        <v>0.86495352651722202</v>
      </c>
      <c r="BF93" s="15">
        <v>0.85948605795516597</v>
      </c>
      <c r="BG93" s="15">
        <v>0.85948605795516597</v>
      </c>
      <c r="BH93" s="15">
        <v>0.85948605795516597</v>
      </c>
      <c r="BI93" s="15">
        <v>0.85948605795516597</v>
      </c>
      <c r="BJ93" s="15">
        <v>0.85948605795516597</v>
      </c>
      <c r="BK93" s="15">
        <v>0.86495352651722202</v>
      </c>
      <c r="BL93" s="15">
        <v>0.86495352651722202</v>
      </c>
      <c r="BM93" s="15">
        <v>0.86495352651722202</v>
      </c>
      <c r="BN93" s="15">
        <v>0.86495352651722202</v>
      </c>
      <c r="BO93" s="15">
        <v>0.86495352651722202</v>
      </c>
      <c r="BP93" s="15">
        <v>0.86495352651722202</v>
      </c>
      <c r="BQ93" s="15">
        <v>0.86495352651722202</v>
      </c>
      <c r="BR93" s="15">
        <v>0.85948605795516597</v>
      </c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</row>
    <row r="94" spans="1:93" ht="14.25" customHeight="1" x14ac:dyDescent="0.3">
      <c r="A94" s="14" t="s">
        <v>105</v>
      </c>
      <c r="B94" s="7"/>
      <c r="C94" s="7"/>
      <c r="D94" s="14">
        <v>0.96835377125152899</v>
      </c>
      <c r="E94" s="14">
        <v>0.96647921060168096</v>
      </c>
      <c r="F94" s="14">
        <v>0.96972714728318798</v>
      </c>
      <c r="G94" s="14">
        <v>0.96877684917597395</v>
      </c>
      <c r="H94" s="14">
        <v>0.96819755786404205</v>
      </c>
      <c r="I94" s="14">
        <v>0.96927152490301705</v>
      </c>
      <c r="J94" s="14">
        <v>0.96912832929782</v>
      </c>
      <c r="K94" s="14">
        <v>0.96979223619464106</v>
      </c>
      <c r="L94" s="14">
        <v>0.96934312270561496</v>
      </c>
      <c r="M94" s="14">
        <v>0.97000702960243601</v>
      </c>
      <c r="N94" s="14">
        <v>0.97049519643833404</v>
      </c>
      <c r="O94" s="14">
        <v>0.96915436486240103</v>
      </c>
      <c r="P94" s="14">
        <v>0.96949282720195695</v>
      </c>
      <c r="Q94" s="14">
        <v>0.968770340284829</v>
      </c>
      <c r="R94" s="14">
        <v>0.96796323778281101</v>
      </c>
      <c r="S94" s="14">
        <v>0.96903720482178601</v>
      </c>
      <c r="T94" s="14">
        <v>0.966205837173578</v>
      </c>
      <c r="U94" s="14">
        <v>0.96703246634903195</v>
      </c>
      <c r="V94" s="14">
        <v>0.96884844697857198</v>
      </c>
      <c r="W94" s="14">
        <v>0.96798927334739204</v>
      </c>
      <c r="X94" s="14">
        <v>0.96682418183238195</v>
      </c>
      <c r="Y94" s="7"/>
      <c r="Z94" s="7"/>
      <c r="AA94" s="7">
        <v>0.963133640552995</v>
      </c>
      <c r="AB94" s="17">
        <v>0.96225494024837899</v>
      </c>
      <c r="AC94" s="17">
        <v>0.96348512067484104</v>
      </c>
      <c r="AD94" s="17">
        <v>0.96233955583326802</v>
      </c>
      <c r="AE94" s="17">
        <v>0.96248926032960902</v>
      </c>
      <c r="AF94" s="17">
        <v>0.96382358301439697</v>
      </c>
      <c r="AG94" s="17">
        <v>0.96271707151969499</v>
      </c>
      <c r="AH94" s="17">
        <v>0.96424015204769697</v>
      </c>
      <c r="AI94" s="17">
        <v>0.96403837642219203</v>
      </c>
      <c r="AJ94" s="17">
        <v>0.96320523835559302</v>
      </c>
      <c r="AK94" s="17">
        <v>0.96258689369678896</v>
      </c>
      <c r="AL94" s="17">
        <v>0.96320523835559302</v>
      </c>
      <c r="AM94" s="17">
        <v>0.96360228071545695</v>
      </c>
      <c r="AN94" s="17">
        <v>0.96177979119477097</v>
      </c>
      <c r="AO94" s="17">
        <v>0.96582832148715103</v>
      </c>
      <c r="AP94" s="17">
        <v>0.96603009711265497</v>
      </c>
      <c r="AQ94" s="17">
        <v>0.962521804785336</v>
      </c>
      <c r="AR94" s="17">
        <v>0.96320523835559302</v>
      </c>
      <c r="AS94" s="17">
        <v>0.96459814106068797</v>
      </c>
      <c r="AT94" s="17">
        <v>0.96451352547579905</v>
      </c>
      <c r="AU94" s="17">
        <v>0.96482595225077405</v>
      </c>
      <c r="AV94" s="7"/>
      <c r="AW94" s="7"/>
      <c r="AX94" s="17">
        <v>0.95210107006170397</v>
      </c>
      <c r="AY94" s="17">
        <v>0.95084485407065999</v>
      </c>
      <c r="AZ94" s="17">
        <v>0.95342888385534597</v>
      </c>
      <c r="BA94" s="17">
        <v>0.95357858835168796</v>
      </c>
      <c r="BB94" s="17">
        <v>0.95154781431435298</v>
      </c>
      <c r="BC94" s="17">
        <v>0.95336379494389301</v>
      </c>
      <c r="BD94" s="17">
        <v>0.95046082949308697</v>
      </c>
      <c r="BE94" s="17">
        <v>0.95353302611367097</v>
      </c>
      <c r="BF94" s="17">
        <v>0.95239397016324201</v>
      </c>
      <c r="BG94" s="17">
        <v>0.95336379494389301</v>
      </c>
      <c r="BH94" s="17">
        <v>0.95087088963524102</v>
      </c>
      <c r="BI94" s="17">
        <v>0.94862532219011098</v>
      </c>
      <c r="BJ94" s="17">
        <v>0.95014189382696701</v>
      </c>
      <c r="BK94" s="17">
        <v>0.952127105626285</v>
      </c>
      <c r="BL94" s="17">
        <v>0.95316852820953302</v>
      </c>
      <c r="BM94" s="17">
        <v>0.95314900153609805</v>
      </c>
      <c r="BN94" s="17">
        <v>0.95357858835168796</v>
      </c>
      <c r="BO94" s="17">
        <v>0.95324663490327699</v>
      </c>
      <c r="BP94" s="17">
        <v>0.95357858835168796</v>
      </c>
      <c r="BQ94" s="17">
        <v>0.95340935718191</v>
      </c>
      <c r="BR94" s="17">
        <v>0.95148272540290002</v>
      </c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</row>
    <row r="95" spans="1:93" ht="14.25" customHeight="1" x14ac:dyDescent="0.3">
      <c r="A95" s="14" t="s">
        <v>106</v>
      </c>
      <c r="B95" s="7"/>
      <c r="C95" s="7"/>
      <c r="D95" s="14">
        <v>0.95417089744591099</v>
      </c>
      <c r="E95" s="14">
        <v>0.95465255539066296</v>
      </c>
      <c r="F95" s="14">
        <v>0.95437267307141505</v>
      </c>
      <c r="G95" s="14">
        <v>0.95458746647921</v>
      </c>
      <c r="H95" s="14">
        <v>0.95447030643859498</v>
      </c>
      <c r="I95" s="14">
        <v>0.95472415319326098</v>
      </c>
      <c r="J95" s="14">
        <v>9545809575880650</v>
      </c>
      <c r="K95" s="14">
        <v>0.95460048426150002</v>
      </c>
      <c r="L95" s="14">
        <v>0.95477622432242404</v>
      </c>
      <c r="M95" s="14">
        <v>0.954841313233877</v>
      </c>
      <c r="N95" s="14">
        <v>0.95489338436303905</v>
      </c>
      <c r="O95" s="14">
        <v>0.95468509984638905</v>
      </c>
      <c r="P95" s="14">
        <v>0.95473066208440704</v>
      </c>
      <c r="Q95" s="14">
        <v>0.95462001093493698</v>
      </c>
      <c r="R95" s="14">
        <v>0.95481527766929597</v>
      </c>
      <c r="S95" s="14">
        <v>0.95483480434273205</v>
      </c>
      <c r="T95" s="14">
        <v>0.95463302871722699</v>
      </c>
      <c r="U95" s="14">
        <v>0.95489989325418501</v>
      </c>
      <c r="V95" s="14">
        <v>0.95472415319326098</v>
      </c>
      <c r="W95" s="14">
        <v>0.95466557317295397</v>
      </c>
      <c r="X95" s="14">
        <v>0.95467859095524399</v>
      </c>
      <c r="Y95" s="7"/>
      <c r="Z95" s="7"/>
      <c r="AA95" s="7">
        <v>0.95495196438334695</v>
      </c>
      <c r="AB95" s="17">
        <v>0.95495196438334695</v>
      </c>
      <c r="AC95" s="17">
        <v>0.95495196438334695</v>
      </c>
      <c r="AD95" s="17">
        <v>0.95495196438334695</v>
      </c>
      <c r="AE95" s="17">
        <v>0.95495196438334695</v>
      </c>
      <c r="AF95" s="17">
        <v>0.95495196438334695</v>
      </c>
      <c r="AG95" s="17">
        <v>0.95495196438334695</v>
      </c>
      <c r="AH95" s="17">
        <v>0.95495196438334695</v>
      </c>
      <c r="AI95" s="17">
        <v>0.95495196438334695</v>
      </c>
      <c r="AJ95" s="17">
        <v>0.95495196438334695</v>
      </c>
      <c r="AK95" s="17">
        <v>0.95495196438334695</v>
      </c>
      <c r="AL95" s="17">
        <v>0.95495196438334695</v>
      </c>
      <c r="AM95" s="17">
        <v>0.95495196438334695</v>
      </c>
      <c r="AN95" s="17">
        <v>0.95495196438334695</v>
      </c>
      <c r="AO95" s="17">
        <v>0.95495196438334695</v>
      </c>
      <c r="AP95" s="17">
        <v>0.95495196438334695</v>
      </c>
      <c r="AQ95" s="17">
        <v>0.95495196438334695</v>
      </c>
      <c r="AR95" s="17">
        <v>0.95495196438334695</v>
      </c>
      <c r="AS95" s="17">
        <v>0.95495196438334695</v>
      </c>
      <c r="AT95" s="17">
        <v>0.95495196438334695</v>
      </c>
      <c r="AU95" s="17">
        <v>0.95495196438334695</v>
      </c>
      <c r="AV95" s="7"/>
      <c r="AW95" s="7"/>
      <c r="AX95" s="17">
        <v>0.95310343929808095</v>
      </c>
      <c r="AY95" s="17">
        <v>0.95135905647113905</v>
      </c>
      <c r="AZ95" s="17">
        <v>0.954691608737535</v>
      </c>
      <c r="BA95" s="17">
        <v>0.95495196438334695</v>
      </c>
      <c r="BB95" s="17">
        <v>0.95081230961493401</v>
      </c>
      <c r="BC95" s="17">
        <v>0.95495196438334695</v>
      </c>
      <c r="BD95" s="17">
        <v>0.95118331641021603</v>
      </c>
      <c r="BE95" s="17">
        <v>0.95495196438334695</v>
      </c>
      <c r="BF95" s="17">
        <v>0.95327267046785902</v>
      </c>
      <c r="BG95" s="17">
        <v>0.95440521752714103</v>
      </c>
      <c r="BH95" s="17">
        <v>0.95189278554505397</v>
      </c>
      <c r="BI95" s="17">
        <v>0.94978390481397501</v>
      </c>
      <c r="BJ95" s="17">
        <v>0.95187976776276395</v>
      </c>
      <c r="BK95" s="17">
        <v>0.95293420812830298</v>
      </c>
      <c r="BL95" s="17">
        <v>0.95495196438334695</v>
      </c>
      <c r="BM95" s="17">
        <v>0.95442474420057699</v>
      </c>
      <c r="BN95" s="17">
        <v>0.95495196438334695</v>
      </c>
      <c r="BO95" s="17">
        <v>0.95475669764898796</v>
      </c>
      <c r="BP95" s="17">
        <v>0.95495196438334695</v>
      </c>
      <c r="BQ95" s="17">
        <v>0.95495196438334695</v>
      </c>
      <c r="BR95" s="17">
        <v>0.95275846806737996</v>
      </c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</row>
    <row r="96" spans="1:93" ht="14.25" customHeight="1" x14ac:dyDescent="0.3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</row>
    <row r="97" spans="1:93" ht="14.25" customHeight="1" x14ac:dyDescent="0.3">
      <c r="A97" s="7"/>
      <c r="B97" s="7"/>
      <c r="C97" s="7"/>
      <c r="D97" s="7"/>
      <c r="E97" s="28" t="s">
        <v>57</v>
      </c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9"/>
      <c r="BT97" s="29"/>
      <c r="BU97" s="29"/>
      <c r="BV97" s="29"/>
      <c r="BW97" s="29"/>
      <c r="BX97" s="29"/>
      <c r="BY97" s="29"/>
      <c r="BZ97" s="29"/>
      <c r="CA97" s="29"/>
      <c r="CB97" s="29"/>
      <c r="CC97" s="29"/>
      <c r="CD97" s="29"/>
      <c r="CE97" s="29"/>
      <c r="CF97" s="29"/>
      <c r="CG97" s="29"/>
      <c r="CH97" s="29"/>
      <c r="CI97" s="29"/>
      <c r="CJ97" s="29"/>
      <c r="CK97" s="29"/>
      <c r="CL97" s="29"/>
      <c r="CM97" s="29"/>
      <c r="CN97" s="29"/>
      <c r="CO97" s="29"/>
    </row>
    <row r="98" spans="1:93" ht="14.25" customHeight="1" x14ac:dyDescent="0.3">
      <c r="A98" s="7"/>
      <c r="B98" s="7"/>
      <c r="C98" s="7"/>
      <c r="D98" s="7"/>
      <c r="E98" s="7" t="s">
        <v>8</v>
      </c>
      <c r="F98" s="7" t="s">
        <v>9</v>
      </c>
      <c r="G98" s="7" t="s">
        <v>10</v>
      </c>
      <c r="H98" s="7" t="s">
        <v>11</v>
      </c>
      <c r="I98" s="7" t="s">
        <v>12</v>
      </c>
      <c r="J98" s="7" t="s">
        <v>13</v>
      </c>
      <c r="K98" s="7" t="s">
        <v>14</v>
      </c>
      <c r="L98" s="7" t="s">
        <v>15</v>
      </c>
      <c r="M98" s="7" t="s">
        <v>16</v>
      </c>
      <c r="N98" s="7" t="s">
        <v>17</v>
      </c>
      <c r="O98" s="7" t="s">
        <v>18</v>
      </c>
      <c r="P98" s="7" t="s">
        <v>19</v>
      </c>
      <c r="Q98" s="7" t="s">
        <v>20</v>
      </c>
      <c r="R98" s="7" t="s">
        <v>21</v>
      </c>
      <c r="S98" s="7" t="s">
        <v>22</v>
      </c>
      <c r="T98" s="7" t="s">
        <v>23</v>
      </c>
      <c r="U98" s="7" t="s">
        <v>24</v>
      </c>
      <c r="V98" s="7" t="s">
        <v>25</v>
      </c>
      <c r="W98" s="7" t="s">
        <v>26</v>
      </c>
      <c r="X98" s="7" t="s">
        <v>27</v>
      </c>
      <c r="Y98" s="7"/>
      <c r="Z98" s="7"/>
      <c r="AA98" s="7"/>
      <c r="AB98" s="7" t="s">
        <v>8</v>
      </c>
      <c r="AC98" s="7" t="s">
        <v>9</v>
      </c>
      <c r="AD98" s="7" t="s">
        <v>10</v>
      </c>
      <c r="AE98" s="7" t="s">
        <v>11</v>
      </c>
      <c r="AF98" s="7" t="s">
        <v>12</v>
      </c>
      <c r="AG98" s="7" t="s">
        <v>13</v>
      </c>
      <c r="AH98" s="7" t="s">
        <v>14</v>
      </c>
      <c r="AI98" s="7" t="s">
        <v>15</v>
      </c>
      <c r="AJ98" s="7" t="s">
        <v>16</v>
      </c>
      <c r="AK98" s="7" t="s">
        <v>17</v>
      </c>
      <c r="AL98" s="7" t="s">
        <v>18</v>
      </c>
      <c r="AM98" s="7" t="s">
        <v>19</v>
      </c>
      <c r="AN98" s="7" t="s">
        <v>20</v>
      </c>
      <c r="AO98" s="7" t="s">
        <v>21</v>
      </c>
      <c r="AP98" s="7" t="s">
        <v>22</v>
      </c>
      <c r="AQ98" s="7" t="s">
        <v>23</v>
      </c>
      <c r="AR98" s="7" t="s">
        <v>24</v>
      </c>
      <c r="AS98" s="7" t="s">
        <v>25</v>
      </c>
      <c r="AT98" s="7" t="s">
        <v>26</v>
      </c>
      <c r="AU98" s="7" t="s">
        <v>27</v>
      </c>
      <c r="AV98" s="7"/>
      <c r="AW98" s="7"/>
      <c r="AX98" s="7"/>
      <c r="AY98" s="7" t="s">
        <v>8</v>
      </c>
      <c r="AZ98" s="7" t="s">
        <v>9</v>
      </c>
      <c r="BA98" s="7" t="s">
        <v>10</v>
      </c>
      <c r="BB98" s="7" t="s">
        <v>11</v>
      </c>
      <c r="BC98" s="7" t="s">
        <v>12</v>
      </c>
      <c r="BD98" s="7" t="s">
        <v>13</v>
      </c>
      <c r="BE98" s="7" t="s">
        <v>14</v>
      </c>
      <c r="BF98" s="7" t="s">
        <v>15</v>
      </c>
      <c r="BG98" s="7" t="s">
        <v>16</v>
      </c>
      <c r="BH98" s="7" t="s">
        <v>17</v>
      </c>
      <c r="BI98" s="7" t="s">
        <v>18</v>
      </c>
      <c r="BJ98" s="7" t="s">
        <v>19</v>
      </c>
      <c r="BK98" s="7" t="s">
        <v>20</v>
      </c>
      <c r="BL98" s="7" t="s">
        <v>21</v>
      </c>
      <c r="BM98" s="7" t="s">
        <v>22</v>
      </c>
      <c r="BN98" s="7" t="s">
        <v>23</v>
      </c>
      <c r="BO98" s="7" t="s">
        <v>24</v>
      </c>
      <c r="BP98" s="7" t="s">
        <v>25</v>
      </c>
      <c r="BQ98" s="7" t="s">
        <v>26</v>
      </c>
      <c r="BR98" s="7" t="s">
        <v>27</v>
      </c>
      <c r="BS98" s="7"/>
      <c r="BT98" s="7"/>
      <c r="BU98" s="7"/>
      <c r="BV98" s="7" t="s">
        <v>8</v>
      </c>
      <c r="BW98" s="7" t="s">
        <v>9</v>
      </c>
      <c r="BX98" s="7" t="s">
        <v>10</v>
      </c>
      <c r="BY98" s="7" t="s">
        <v>11</v>
      </c>
      <c r="BZ98" s="7" t="s">
        <v>12</v>
      </c>
      <c r="CA98" s="7" t="s">
        <v>13</v>
      </c>
      <c r="CB98" s="7" t="s">
        <v>14</v>
      </c>
      <c r="CC98" s="7" t="s">
        <v>15</v>
      </c>
      <c r="CD98" s="7" t="s">
        <v>16</v>
      </c>
      <c r="CE98" s="7" t="s">
        <v>17</v>
      </c>
      <c r="CF98" s="7" t="s">
        <v>18</v>
      </c>
      <c r="CG98" s="7" t="s">
        <v>19</v>
      </c>
      <c r="CH98" s="7" t="s">
        <v>20</v>
      </c>
      <c r="CI98" s="7" t="s">
        <v>21</v>
      </c>
      <c r="CJ98" s="7" t="s">
        <v>22</v>
      </c>
      <c r="CK98" s="7" t="s">
        <v>23</v>
      </c>
      <c r="CL98" s="7" t="s">
        <v>24</v>
      </c>
      <c r="CM98" s="7" t="s">
        <v>25</v>
      </c>
      <c r="CN98" s="7" t="s">
        <v>26</v>
      </c>
      <c r="CO98" s="7" t="s">
        <v>27</v>
      </c>
    </row>
    <row r="99" spans="1:93" ht="14.25" customHeight="1" x14ac:dyDescent="0.3">
      <c r="A99" s="14" t="s">
        <v>62</v>
      </c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</row>
    <row r="100" spans="1:93" ht="14.25" customHeight="1" x14ac:dyDescent="0.3">
      <c r="A100" s="14" t="s">
        <v>63</v>
      </c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</row>
    <row r="101" spans="1:93" ht="14.25" customHeight="1" x14ac:dyDescent="0.3">
      <c r="A101" s="14" t="s">
        <v>64</v>
      </c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</row>
    <row r="102" spans="1:93" ht="14.25" customHeight="1" x14ac:dyDescent="0.3">
      <c r="A102" s="14" t="s">
        <v>65</v>
      </c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</row>
    <row r="103" spans="1:93" ht="14.25" customHeight="1" x14ac:dyDescent="0.3">
      <c r="A103" s="14" t="s">
        <v>66</v>
      </c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</row>
    <row r="104" spans="1:93" ht="14.25" customHeight="1" x14ac:dyDescent="0.3">
      <c r="A104" s="14" t="s">
        <v>67</v>
      </c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</row>
    <row r="105" spans="1:93" ht="14.25" customHeight="1" x14ac:dyDescent="0.3">
      <c r="A105" s="14" t="s">
        <v>68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</row>
    <row r="106" spans="1:93" ht="14.25" customHeight="1" x14ac:dyDescent="0.3">
      <c r="A106" s="14" t="s">
        <v>69</v>
      </c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</row>
    <row r="107" spans="1:93" ht="14.25" customHeight="1" x14ac:dyDescent="0.3">
      <c r="A107" s="14" t="s">
        <v>70</v>
      </c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</row>
    <row r="108" spans="1:93" ht="14.25" customHeight="1" x14ac:dyDescent="0.3">
      <c r="A108" s="14" t="s">
        <v>71</v>
      </c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</row>
    <row r="109" spans="1:93" ht="14.25" customHeight="1" x14ac:dyDescent="0.3">
      <c r="A109" s="14" t="s">
        <v>72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</row>
    <row r="110" spans="1:93" ht="14.25" customHeight="1" x14ac:dyDescent="0.3">
      <c r="A110" s="14" t="s">
        <v>73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</row>
    <row r="111" spans="1:93" ht="14.25" customHeight="1" x14ac:dyDescent="0.3">
      <c r="A111" s="14" t="s">
        <v>74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</row>
    <row r="112" spans="1:93" ht="14.25" customHeight="1" x14ac:dyDescent="0.3">
      <c r="A112" s="14" t="s">
        <v>75</v>
      </c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</row>
    <row r="113" spans="1:93" ht="14.25" customHeight="1" x14ac:dyDescent="0.3">
      <c r="A113" s="14" t="s">
        <v>76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</row>
    <row r="114" spans="1:93" ht="14.25" customHeight="1" x14ac:dyDescent="0.3">
      <c r="A114" s="14" t="s">
        <v>77</v>
      </c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</row>
    <row r="115" spans="1:93" ht="14.25" customHeight="1" x14ac:dyDescent="0.3">
      <c r="A115" s="14" t="s">
        <v>78</v>
      </c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</row>
    <row r="116" spans="1:93" ht="14.25" customHeight="1" x14ac:dyDescent="0.3">
      <c r="A116" s="14" t="s">
        <v>79</v>
      </c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</row>
    <row r="117" spans="1:93" ht="14.25" customHeight="1" x14ac:dyDescent="0.3">
      <c r="A117" s="14" t="s">
        <v>80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</row>
    <row r="118" spans="1:93" ht="14.25" customHeight="1" x14ac:dyDescent="0.3">
      <c r="A118" s="14" t="s">
        <v>81</v>
      </c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</row>
    <row r="119" spans="1:93" ht="14.25" customHeight="1" x14ac:dyDescent="0.3">
      <c r="A119" s="14" t="s">
        <v>82</v>
      </c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</row>
    <row r="120" spans="1:93" ht="14.25" customHeight="1" x14ac:dyDescent="0.3">
      <c r="A120" s="14" t="s">
        <v>83</v>
      </c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</row>
    <row r="121" spans="1:93" ht="14.25" customHeight="1" x14ac:dyDescent="0.3">
      <c r="A121" s="14" t="s">
        <v>84</v>
      </c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</row>
    <row r="122" spans="1:93" ht="14.25" customHeight="1" x14ac:dyDescent="0.3">
      <c r="A122" s="14" t="s">
        <v>85</v>
      </c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</row>
    <row r="123" spans="1:93" ht="14.25" customHeight="1" x14ac:dyDescent="0.3">
      <c r="A123" s="14" t="s">
        <v>86</v>
      </c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</row>
    <row r="124" spans="1:93" ht="14.25" customHeight="1" x14ac:dyDescent="0.3">
      <c r="A124" s="14" t="s">
        <v>87</v>
      </c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</row>
    <row r="125" spans="1:93" ht="14.25" customHeight="1" x14ac:dyDescent="0.3">
      <c r="A125" s="14" t="s">
        <v>88</v>
      </c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</row>
    <row r="126" spans="1:93" ht="14.25" customHeight="1" x14ac:dyDescent="0.3">
      <c r="A126" s="14" t="s">
        <v>89</v>
      </c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</row>
    <row r="127" spans="1:93" ht="14.25" customHeight="1" x14ac:dyDescent="0.3">
      <c r="A127" s="14" t="s">
        <v>90</v>
      </c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</row>
    <row r="128" spans="1:93" ht="14.25" customHeight="1" x14ac:dyDescent="0.3">
      <c r="A128" s="14" t="s">
        <v>91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</row>
    <row r="129" spans="1:93" ht="14.25" customHeight="1" x14ac:dyDescent="0.3">
      <c r="A129" s="14" t="s">
        <v>92</v>
      </c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</row>
    <row r="130" spans="1:93" ht="14.25" customHeight="1" x14ac:dyDescent="0.3">
      <c r="A130" s="14" t="s">
        <v>93</v>
      </c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</row>
    <row r="131" spans="1:93" ht="14.25" customHeight="1" x14ac:dyDescent="0.3">
      <c r="A131" s="14" t="s">
        <v>94</v>
      </c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</row>
    <row r="132" spans="1:93" ht="14.25" customHeight="1" x14ac:dyDescent="0.3">
      <c r="A132" s="14" t="s">
        <v>95</v>
      </c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</row>
    <row r="133" spans="1:93" ht="14.25" customHeight="1" x14ac:dyDescent="0.3">
      <c r="A133" s="14" t="s">
        <v>96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</row>
    <row r="134" spans="1:93" ht="14.25" customHeight="1" x14ac:dyDescent="0.3">
      <c r="A134" s="14" t="s">
        <v>97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</row>
    <row r="135" spans="1:93" ht="14.25" customHeight="1" x14ac:dyDescent="0.3">
      <c r="A135" s="14" t="s">
        <v>98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</row>
    <row r="136" spans="1:93" ht="14.25" customHeight="1" x14ac:dyDescent="0.3">
      <c r="A136" s="14" t="s">
        <v>99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</row>
    <row r="137" spans="1:93" ht="14.25" customHeight="1" x14ac:dyDescent="0.3">
      <c r="A137" s="14" t="s">
        <v>100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</row>
    <row r="138" spans="1:93" ht="14.25" customHeight="1" x14ac:dyDescent="0.3">
      <c r="A138" s="14" t="s">
        <v>101</v>
      </c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</row>
    <row r="139" spans="1:93" ht="14.25" customHeight="1" x14ac:dyDescent="0.3">
      <c r="A139" s="14" t="s">
        <v>102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</row>
    <row r="140" spans="1:93" ht="14.25" customHeight="1" x14ac:dyDescent="0.3">
      <c r="A140" s="14" t="s">
        <v>103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</row>
    <row r="141" spans="1:93" ht="14.25" customHeight="1" x14ac:dyDescent="0.3">
      <c r="A141" s="14" t="s">
        <v>104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</row>
    <row r="142" spans="1:93" ht="14.25" customHeight="1" x14ac:dyDescent="0.3">
      <c r="A142" s="14" t="s">
        <v>105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</row>
    <row r="143" spans="1:93" ht="14.25" customHeight="1" x14ac:dyDescent="0.3">
      <c r="A143" s="14" t="s">
        <v>106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</row>
    <row r="144" spans="1:93" ht="14.25" customHeight="1" x14ac:dyDescent="0.3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</row>
    <row r="145" spans="1:93" ht="14.25" customHeight="1" x14ac:dyDescent="0.3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</row>
    <row r="146" spans="1:93" ht="14.25" customHeight="1" x14ac:dyDescent="0.3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</row>
    <row r="147" spans="1:93" ht="14.25" customHeight="1" x14ac:dyDescent="0.3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</row>
    <row r="148" spans="1:93" ht="14.25" customHeight="1" x14ac:dyDescent="0.3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</row>
    <row r="149" spans="1:93" ht="14.25" customHeight="1" x14ac:dyDescent="0.3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</row>
    <row r="150" spans="1:93" ht="14.25" customHeight="1" x14ac:dyDescent="0.3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</row>
    <row r="151" spans="1:93" ht="14.25" customHeight="1" x14ac:dyDescent="0.3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</row>
    <row r="152" spans="1:93" ht="14.25" customHeight="1" x14ac:dyDescent="0.3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</row>
    <row r="153" spans="1:93" ht="14.25" customHeight="1" x14ac:dyDescent="0.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</row>
    <row r="154" spans="1:93" ht="14.25" customHeight="1" x14ac:dyDescent="0.3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</row>
    <row r="155" spans="1:93" ht="14.25" customHeight="1" x14ac:dyDescent="0.3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</row>
    <row r="156" spans="1:93" ht="14.25" customHeight="1" x14ac:dyDescent="0.3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</row>
    <row r="157" spans="1:93" ht="14.25" customHeight="1" x14ac:dyDescent="0.3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</row>
    <row r="158" spans="1:93" ht="14.25" customHeight="1" x14ac:dyDescent="0.3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</row>
    <row r="159" spans="1:93" ht="14.25" customHeight="1" x14ac:dyDescent="0.3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</row>
    <row r="160" spans="1:93" ht="14.25" customHeight="1" x14ac:dyDescent="0.3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</row>
    <row r="161" spans="1:93" ht="14.25" customHeight="1" x14ac:dyDescent="0.3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</row>
    <row r="162" spans="1:93" ht="14.25" customHeight="1" x14ac:dyDescent="0.3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</row>
    <row r="163" spans="1:93" ht="14.25" customHeight="1" x14ac:dyDescent="0.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</row>
    <row r="164" spans="1:93" ht="14.25" customHeight="1" x14ac:dyDescent="0.3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</row>
    <row r="165" spans="1:93" ht="14.25" customHeight="1" x14ac:dyDescent="0.3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</row>
    <row r="166" spans="1:93" ht="14.25" customHeight="1" x14ac:dyDescent="0.3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</row>
    <row r="167" spans="1:93" ht="14.25" customHeight="1" x14ac:dyDescent="0.3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</row>
    <row r="168" spans="1:93" ht="14.25" customHeight="1" x14ac:dyDescent="0.3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</row>
    <row r="169" spans="1:93" ht="14.25" customHeight="1" x14ac:dyDescent="0.3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</row>
    <row r="170" spans="1:93" ht="14.25" customHeight="1" x14ac:dyDescent="0.3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</row>
    <row r="171" spans="1:93" ht="14.25" customHeight="1" x14ac:dyDescent="0.3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</row>
    <row r="172" spans="1:93" ht="14.25" customHeight="1" x14ac:dyDescent="0.3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</row>
    <row r="173" spans="1:93" ht="14.25" customHeight="1" x14ac:dyDescent="0.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</row>
    <row r="174" spans="1:93" ht="14.25" customHeight="1" x14ac:dyDescent="0.3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</row>
    <row r="175" spans="1:93" ht="14.25" customHeight="1" x14ac:dyDescent="0.3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</row>
    <row r="176" spans="1:93" ht="14.25" customHeight="1" x14ac:dyDescent="0.3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</row>
    <row r="177" spans="1:93" ht="14.25" customHeight="1" x14ac:dyDescent="0.3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</row>
    <row r="178" spans="1:93" ht="14.25" customHeight="1" x14ac:dyDescent="0.3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</row>
    <row r="179" spans="1:93" ht="14.25" customHeight="1" x14ac:dyDescent="0.3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</row>
    <row r="180" spans="1:93" ht="14.25" customHeight="1" x14ac:dyDescent="0.3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</row>
    <row r="181" spans="1:93" ht="14.25" customHeight="1" x14ac:dyDescent="0.3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</row>
    <row r="182" spans="1:93" ht="14.25" customHeight="1" x14ac:dyDescent="0.3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</row>
    <row r="183" spans="1:93" ht="14.25" customHeight="1" x14ac:dyDescent="0.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</row>
    <row r="184" spans="1:93" ht="14.25" customHeight="1" x14ac:dyDescent="0.3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</row>
    <row r="185" spans="1:93" ht="14.25" customHeight="1" x14ac:dyDescent="0.3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</row>
    <row r="186" spans="1:93" ht="14.25" customHeight="1" x14ac:dyDescent="0.3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</row>
    <row r="187" spans="1:93" ht="14.25" customHeight="1" x14ac:dyDescent="0.3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</row>
    <row r="188" spans="1:93" ht="14.25" customHeight="1" x14ac:dyDescent="0.3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</row>
    <row r="189" spans="1:93" ht="14.25" customHeight="1" x14ac:dyDescent="0.3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</row>
    <row r="190" spans="1:93" ht="14.25" customHeight="1" x14ac:dyDescent="0.3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</row>
    <row r="191" spans="1:93" ht="14.25" customHeight="1" x14ac:dyDescent="0.3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</row>
    <row r="192" spans="1:93" ht="14.25" customHeight="1" x14ac:dyDescent="0.3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</row>
    <row r="193" spans="1:93" ht="14.25" customHeight="1" x14ac:dyDescent="0.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</row>
    <row r="194" spans="1:93" ht="14.25" customHeight="1" x14ac:dyDescent="0.3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</row>
    <row r="195" spans="1:93" ht="14.25" customHeight="1" x14ac:dyDescent="0.3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</row>
    <row r="196" spans="1:93" ht="14.25" customHeight="1" x14ac:dyDescent="0.3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</row>
    <row r="197" spans="1:93" ht="14.25" customHeight="1" x14ac:dyDescent="0.3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</row>
    <row r="198" spans="1:93" ht="14.25" customHeight="1" x14ac:dyDescent="0.3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</row>
    <row r="199" spans="1:93" ht="14.25" customHeight="1" x14ac:dyDescent="0.3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</row>
    <row r="200" spans="1:93" ht="14.25" customHeight="1" x14ac:dyDescent="0.3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</row>
    <row r="201" spans="1:93" ht="14.25" customHeight="1" x14ac:dyDescent="0.3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</row>
    <row r="202" spans="1:93" ht="14.25" customHeight="1" x14ac:dyDescent="0.3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</row>
    <row r="203" spans="1:93" ht="14.25" customHeight="1" x14ac:dyDescent="0.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</row>
    <row r="204" spans="1:93" ht="14.25" customHeight="1" x14ac:dyDescent="0.3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</row>
    <row r="205" spans="1:93" ht="14.25" customHeight="1" x14ac:dyDescent="0.3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</row>
    <row r="206" spans="1:93" ht="14.25" customHeight="1" x14ac:dyDescent="0.3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</row>
    <row r="207" spans="1:93" ht="14.25" customHeight="1" x14ac:dyDescent="0.3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</row>
    <row r="208" spans="1:93" ht="14.25" customHeight="1" x14ac:dyDescent="0.3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</row>
    <row r="209" spans="1:93" ht="14.25" customHeight="1" x14ac:dyDescent="0.3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</row>
    <row r="210" spans="1:93" ht="14.25" customHeight="1" x14ac:dyDescent="0.3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</row>
    <row r="211" spans="1:93" ht="14.25" customHeight="1" x14ac:dyDescent="0.3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</row>
    <row r="212" spans="1:93" ht="14.25" customHeight="1" x14ac:dyDescent="0.3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</row>
    <row r="213" spans="1:93" ht="14.25" customHeight="1" x14ac:dyDescent="0.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</row>
    <row r="214" spans="1:93" ht="14.25" customHeight="1" x14ac:dyDescent="0.3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</row>
    <row r="215" spans="1:93" ht="14.25" customHeight="1" x14ac:dyDescent="0.3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</row>
    <row r="216" spans="1:93" ht="14.25" customHeight="1" x14ac:dyDescent="0.3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</row>
    <row r="217" spans="1:93" ht="14.25" customHeight="1" x14ac:dyDescent="0.3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</row>
    <row r="218" spans="1:93" ht="14.25" customHeight="1" x14ac:dyDescent="0.3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</row>
    <row r="219" spans="1:93" ht="14.25" customHeight="1" x14ac:dyDescent="0.3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</row>
    <row r="220" spans="1:93" ht="14.25" customHeight="1" x14ac:dyDescent="0.3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</row>
    <row r="221" spans="1:93" ht="14.25" customHeight="1" x14ac:dyDescent="0.3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</row>
    <row r="222" spans="1:93" ht="14.25" customHeight="1" x14ac:dyDescent="0.3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</row>
    <row r="223" spans="1:93" ht="14.25" customHeight="1" x14ac:dyDescent="0.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</row>
    <row r="224" spans="1:93" ht="14.25" customHeight="1" x14ac:dyDescent="0.3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</row>
    <row r="225" spans="1:93" ht="14.25" customHeight="1" x14ac:dyDescent="0.3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</row>
    <row r="226" spans="1:93" ht="14.25" customHeight="1" x14ac:dyDescent="0.3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</row>
    <row r="227" spans="1:93" ht="14.25" customHeight="1" x14ac:dyDescent="0.3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</row>
    <row r="228" spans="1:93" ht="14.25" customHeight="1" x14ac:dyDescent="0.3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</row>
    <row r="229" spans="1:93" ht="14.25" customHeight="1" x14ac:dyDescent="0.3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</row>
    <row r="230" spans="1:93" ht="14.25" customHeight="1" x14ac:dyDescent="0.3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</row>
    <row r="231" spans="1:93" ht="14.25" customHeight="1" x14ac:dyDescent="0.3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</row>
    <row r="232" spans="1:93" ht="14.25" customHeight="1" x14ac:dyDescent="0.3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</row>
    <row r="233" spans="1:93" ht="14.25" customHeight="1" x14ac:dyDescent="0.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</row>
    <row r="234" spans="1:93" ht="14.25" customHeight="1" x14ac:dyDescent="0.3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</row>
    <row r="235" spans="1:93" ht="14.25" customHeight="1" x14ac:dyDescent="0.3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</row>
    <row r="236" spans="1:93" ht="14.25" customHeight="1" x14ac:dyDescent="0.3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</row>
    <row r="237" spans="1:93" ht="14.25" customHeight="1" x14ac:dyDescent="0.3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</row>
    <row r="238" spans="1:93" ht="14.25" customHeight="1" x14ac:dyDescent="0.3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</row>
    <row r="239" spans="1:93" ht="14.25" customHeight="1" x14ac:dyDescent="0.3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</row>
    <row r="240" spans="1:93" ht="14.25" customHeight="1" x14ac:dyDescent="0.3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</row>
    <row r="241" spans="1:93" ht="14.25" customHeight="1" x14ac:dyDescent="0.3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</row>
    <row r="242" spans="1:93" ht="14.25" customHeight="1" x14ac:dyDescent="0.3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</row>
    <row r="243" spans="1:93" ht="14.25" customHeight="1" x14ac:dyDescent="0.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</row>
    <row r="244" spans="1:93" ht="14.25" customHeight="1" x14ac:dyDescent="0.3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</row>
    <row r="245" spans="1:93" ht="14.25" customHeight="1" x14ac:dyDescent="0.3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</row>
    <row r="246" spans="1:93" ht="14.25" customHeight="1" x14ac:dyDescent="0.3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</row>
    <row r="247" spans="1:93" ht="14.25" customHeight="1" x14ac:dyDescent="0.3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</row>
    <row r="248" spans="1:93" ht="14.25" customHeight="1" x14ac:dyDescent="0.3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</row>
    <row r="249" spans="1:93" ht="14.25" customHeight="1" x14ac:dyDescent="0.3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</row>
    <row r="250" spans="1:93" ht="14.25" customHeight="1" x14ac:dyDescent="0.3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</row>
    <row r="251" spans="1:93" ht="14.25" customHeight="1" x14ac:dyDescent="0.3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</row>
    <row r="252" spans="1:93" ht="14.25" customHeight="1" x14ac:dyDescent="0.3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</row>
    <row r="253" spans="1:93" ht="14.25" customHeight="1" x14ac:dyDescent="0.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</row>
    <row r="254" spans="1:93" ht="14.25" customHeight="1" x14ac:dyDescent="0.3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</row>
    <row r="255" spans="1:93" ht="14.25" customHeight="1" x14ac:dyDescent="0.3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</row>
    <row r="256" spans="1:93" ht="14.25" customHeight="1" x14ac:dyDescent="0.3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</row>
    <row r="257" spans="1:93" ht="14.25" customHeight="1" x14ac:dyDescent="0.3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</row>
    <row r="258" spans="1:93" ht="14.25" customHeight="1" x14ac:dyDescent="0.3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</row>
    <row r="259" spans="1:93" ht="14.25" customHeight="1" x14ac:dyDescent="0.3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</row>
    <row r="260" spans="1:93" ht="14.25" customHeight="1" x14ac:dyDescent="0.3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</row>
    <row r="261" spans="1:93" ht="14.25" customHeight="1" x14ac:dyDescent="0.3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</row>
    <row r="262" spans="1:93" ht="14.25" customHeight="1" x14ac:dyDescent="0.3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</row>
    <row r="263" spans="1:93" ht="14.25" customHeight="1" x14ac:dyDescent="0.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</row>
    <row r="264" spans="1:93" ht="14.25" customHeight="1" x14ac:dyDescent="0.3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</row>
    <row r="265" spans="1:93" ht="14.25" customHeight="1" x14ac:dyDescent="0.3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</row>
    <row r="266" spans="1:93" ht="14.25" customHeight="1" x14ac:dyDescent="0.3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</row>
    <row r="267" spans="1:93" ht="14.25" customHeight="1" x14ac:dyDescent="0.3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</row>
    <row r="268" spans="1:93" ht="14.25" customHeight="1" x14ac:dyDescent="0.3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</row>
    <row r="269" spans="1:93" ht="14.25" customHeight="1" x14ac:dyDescent="0.3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</row>
    <row r="270" spans="1:93" ht="14.25" customHeight="1" x14ac:dyDescent="0.3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</row>
    <row r="271" spans="1:93" ht="14.25" customHeight="1" x14ac:dyDescent="0.3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</row>
    <row r="272" spans="1:93" ht="14.25" customHeight="1" x14ac:dyDescent="0.3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</row>
    <row r="273" spans="1:93" ht="14.25" customHeight="1" x14ac:dyDescent="0.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</row>
    <row r="274" spans="1:93" ht="14.25" customHeight="1" x14ac:dyDescent="0.3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</row>
    <row r="275" spans="1:93" ht="14.25" customHeight="1" x14ac:dyDescent="0.3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</row>
    <row r="276" spans="1:93" ht="14.25" customHeight="1" x14ac:dyDescent="0.3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</row>
    <row r="277" spans="1:93" ht="14.25" customHeight="1" x14ac:dyDescent="0.3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</row>
    <row r="278" spans="1:93" ht="14.25" customHeight="1" x14ac:dyDescent="0.3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</row>
    <row r="279" spans="1:93" ht="14.25" customHeight="1" x14ac:dyDescent="0.3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</row>
    <row r="280" spans="1:93" ht="14.25" customHeight="1" x14ac:dyDescent="0.3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</row>
    <row r="281" spans="1:93" ht="14.25" customHeight="1" x14ac:dyDescent="0.3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</row>
    <row r="282" spans="1:93" ht="14.25" customHeight="1" x14ac:dyDescent="0.3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</row>
    <row r="283" spans="1:93" ht="14.25" customHeight="1" x14ac:dyDescent="0.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</row>
    <row r="284" spans="1:93" ht="14.25" customHeight="1" x14ac:dyDescent="0.3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</row>
    <row r="285" spans="1:93" ht="14.25" customHeight="1" x14ac:dyDescent="0.3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</row>
    <row r="286" spans="1:93" ht="14.25" customHeight="1" x14ac:dyDescent="0.3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</row>
    <row r="287" spans="1:93" ht="14.25" customHeight="1" x14ac:dyDescent="0.3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</row>
    <row r="288" spans="1:93" ht="14.25" customHeight="1" x14ac:dyDescent="0.3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</row>
    <row r="289" spans="1:93" ht="14.25" customHeight="1" x14ac:dyDescent="0.3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</row>
    <row r="290" spans="1:93" ht="14.25" customHeight="1" x14ac:dyDescent="0.3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</row>
    <row r="291" spans="1:93" ht="14.25" customHeight="1" x14ac:dyDescent="0.3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</row>
    <row r="292" spans="1:93" ht="14.25" customHeight="1" x14ac:dyDescent="0.3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</row>
    <row r="293" spans="1:93" ht="14.25" customHeight="1" x14ac:dyDescent="0.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</row>
    <row r="294" spans="1:93" ht="14.25" customHeight="1" x14ac:dyDescent="0.3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</row>
    <row r="295" spans="1:93" ht="14.25" customHeight="1" x14ac:dyDescent="0.3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</row>
    <row r="296" spans="1:93" ht="14.25" customHeight="1" x14ac:dyDescent="0.3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</row>
    <row r="297" spans="1:93" ht="14.25" customHeight="1" x14ac:dyDescent="0.3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</row>
    <row r="298" spans="1:93" ht="14.25" customHeight="1" x14ac:dyDescent="0.3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</row>
    <row r="299" spans="1:93" ht="14.25" customHeight="1" x14ac:dyDescent="0.3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</row>
    <row r="300" spans="1:93" ht="14.25" customHeight="1" x14ac:dyDescent="0.3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</row>
    <row r="301" spans="1:93" ht="14.25" customHeight="1" x14ac:dyDescent="0.3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</row>
    <row r="302" spans="1:93" ht="14.25" customHeight="1" x14ac:dyDescent="0.3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</row>
    <row r="303" spans="1:93" ht="14.25" customHeight="1" x14ac:dyDescent="0.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</row>
    <row r="304" spans="1:93" ht="14.25" customHeight="1" x14ac:dyDescent="0.3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</row>
    <row r="305" spans="1:93" ht="14.25" customHeight="1" x14ac:dyDescent="0.3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</row>
    <row r="306" spans="1:93" ht="14.25" customHeight="1" x14ac:dyDescent="0.3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</row>
    <row r="307" spans="1:93" ht="14.25" customHeight="1" x14ac:dyDescent="0.3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</row>
    <row r="308" spans="1:93" ht="14.25" customHeight="1" x14ac:dyDescent="0.3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</row>
    <row r="309" spans="1:93" ht="14.25" customHeight="1" x14ac:dyDescent="0.3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</row>
    <row r="310" spans="1:93" ht="14.25" customHeight="1" x14ac:dyDescent="0.3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</row>
    <row r="311" spans="1:93" ht="14.25" customHeight="1" x14ac:dyDescent="0.3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</row>
    <row r="312" spans="1:93" ht="14.25" customHeight="1" x14ac:dyDescent="0.3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</row>
    <row r="313" spans="1:93" ht="14.25" customHeight="1" x14ac:dyDescent="0.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</row>
    <row r="314" spans="1:93" ht="14.25" customHeight="1" x14ac:dyDescent="0.3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</row>
    <row r="315" spans="1:93" ht="14.25" customHeight="1" x14ac:dyDescent="0.3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</row>
    <row r="316" spans="1:93" ht="14.25" customHeight="1" x14ac:dyDescent="0.3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</row>
    <row r="317" spans="1:93" ht="14.25" customHeight="1" x14ac:dyDescent="0.3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</row>
    <row r="318" spans="1:93" ht="14.25" customHeight="1" x14ac:dyDescent="0.3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</row>
    <row r="319" spans="1:93" ht="14.25" customHeight="1" x14ac:dyDescent="0.3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</row>
    <row r="320" spans="1:93" ht="14.25" customHeight="1" x14ac:dyDescent="0.3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</row>
    <row r="321" spans="1:93" ht="14.25" customHeight="1" x14ac:dyDescent="0.3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</row>
    <row r="322" spans="1:93" ht="14.25" customHeight="1" x14ac:dyDescent="0.3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</row>
    <row r="323" spans="1:93" ht="14.25" customHeight="1" x14ac:dyDescent="0.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</row>
    <row r="324" spans="1:93" ht="14.25" customHeight="1" x14ac:dyDescent="0.3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</row>
    <row r="325" spans="1:93" ht="14.25" customHeight="1" x14ac:dyDescent="0.3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</row>
    <row r="326" spans="1:93" ht="14.25" customHeight="1" x14ac:dyDescent="0.3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</row>
    <row r="327" spans="1:93" ht="14.25" customHeight="1" x14ac:dyDescent="0.3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</row>
    <row r="328" spans="1:93" ht="14.25" customHeight="1" x14ac:dyDescent="0.3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</row>
    <row r="329" spans="1:93" ht="14.25" customHeight="1" x14ac:dyDescent="0.3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</row>
    <row r="330" spans="1:93" ht="14.25" customHeight="1" x14ac:dyDescent="0.3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</row>
    <row r="331" spans="1:93" ht="14.25" customHeight="1" x14ac:dyDescent="0.3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</row>
    <row r="332" spans="1:93" ht="14.25" customHeight="1" x14ac:dyDescent="0.3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</row>
    <row r="333" spans="1:93" ht="14.25" customHeight="1" x14ac:dyDescent="0.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</row>
    <row r="334" spans="1:93" ht="14.25" customHeight="1" x14ac:dyDescent="0.3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</row>
    <row r="335" spans="1:93" ht="14.25" customHeight="1" x14ac:dyDescent="0.3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</row>
    <row r="336" spans="1:93" ht="14.25" customHeight="1" x14ac:dyDescent="0.3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</row>
    <row r="337" spans="1:93" ht="14.25" customHeight="1" x14ac:dyDescent="0.3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</row>
    <row r="338" spans="1:93" ht="14.25" customHeight="1" x14ac:dyDescent="0.3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</row>
    <row r="339" spans="1:93" ht="14.25" customHeight="1" x14ac:dyDescent="0.3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</row>
    <row r="340" spans="1:93" ht="14.25" customHeight="1" x14ac:dyDescent="0.3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</row>
    <row r="341" spans="1:93" ht="14.25" customHeight="1" x14ac:dyDescent="0.3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</row>
    <row r="342" spans="1:93" ht="14.25" customHeight="1" x14ac:dyDescent="0.3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</row>
    <row r="343" spans="1:93" ht="14.25" customHeight="1" x14ac:dyDescent="0.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</row>
    <row r="344" spans="1:93" ht="14.25" customHeight="1" x14ac:dyDescent="0.3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</row>
    <row r="345" spans="1:93" ht="14.25" customHeight="1" x14ac:dyDescent="0.3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</row>
    <row r="346" spans="1:93" ht="14.25" customHeight="1" x14ac:dyDescent="0.3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</row>
    <row r="347" spans="1:93" ht="14.25" customHeight="1" x14ac:dyDescent="0.3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</row>
    <row r="348" spans="1:93" ht="14.25" customHeight="1" x14ac:dyDescent="0.3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</row>
    <row r="349" spans="1:93" ht="14.25" customHeight="1" x14ac:dyDescent="0.3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</row>
    <row r="350" spans="1:93" ht="14.25" customHeight="1" x14ac:dyDescent="0.3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</row>
    <row r="351" spans="1:93" ht="14.25" customHeight="1" x14ac:dyDescent="0.3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</row>
    <row r="352" spans="1:93" ht="14.25" customHeight="1" x14ac:dyDescent="0.3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</row>
    <row r="353" spans="1:93" ht="14.25" customHeight="1" x14ac:dyDescent="0.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</row>
    <row r="354" spans="1:93" ht="14.25" customHeight="1" x14ac:dyDescent="0.3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</row>
    <row r="355" spans="1:93" ht="14.25" customHeight="1" x14ac:dyDescent="0.3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</row>
    <row r="356" spans="1:93" ht="14.25" customHeight="1" x14ac:dyDescent="0.3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</row>
    <row r="357" spans="1:93" ht="14.25" customHeight="1" x14ac:dyDescent="0.3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</row>
    <row r="358" spans="1:93" ht="14.25" customHeight="1" x14ac:dyDescent="0.3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</row>
    <row r="359" spans="1:93" ht="14.25" customHeight="1" x14ac:dyDescent="0.3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</row>
    <row r="360" spans="1:93" ht="14.25" customHeight="1" x14ac:dyDescent="0.3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</row>
    <row r="361" spans="1:93" ht="14.25" customHeight="1" x14ac:dyDescent="0.3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</row>
    <row r="362" spans="1:93" ht="14.25" customHeight="1" x14ac:dyDescent="0.3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</row>
    <row r="363" spans="1:93" ht="14.25" customHeight="1" x14ac:dyDescent="0.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</row>
    <row r="364" spans="1:93" ht="14.25" customHeight="1" x14ac:dyDescent="0.3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</row>
    <row r="365" spans="1:93" ht="14.25" customHeight="1" x14ac:dyDescent="0.3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</row>
    <row r="366" spans="1:93" ht="14.25" customHeight="1" x14ac:dyDescent="0.3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</row>
    <row r="367" spans="1:93" ht="14.25" customHeight="1" x14ac:dyDescent="0.3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</row>
    <row r="368" spans="1:93" ht="14.25" customHeight="1" x14ac:dyDescent="0.3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</row>
    <row r="369" spans="1:93" ht="14.25" customHeight="1" x14ac:dyDescent="0.3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</row>
    <row r="370" spans="1:93" ht="14.25" customHeight="1" x14ac:dyDescent="0.3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</row>
    <row r="371" spans="1:93" ht="14.25" customHeight="1" x14ac:dyDescent="0.3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</row>
    <row r="372" spans="1:93" ht="14.25" customHeight="1" x14ac:dyDescent="0.3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</row>
    <row r="373" spans="1:93" ht="14.25" customHeight="1" x14ac:dyDescent="0.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</row>
    <row r="374" spans="1:93" ht="14.25" customHeight="1" x14ac:dyDescent="0.3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</row>
    <row r="375" spans="1:93" ht="14.25" customHeight="1" x14ac:dyDescent="0.3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</row>
    <row r="376" spans="1:93" ht="14.25" customHeight="1" x14ac:dyDescent="0.3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</row>
    <row r="377" spans="1:93" ht="14.25" customHeight="1" x14ac:dyDescent="0.3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</row>
    <row r="378" spans="1:93" ht="14.25" customHeight="1" x14ac:dyDescent="0.3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</row>
    <row r="379" spans="1:93" ht="14.25" customHeight="1" x14ac:dyDescent="0.3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</row>
    <row r="380" spans="1:93" ht="14.25" customHeight="1" x14ac:dyDescent="0.3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</row>
    <row r="381" spans="1:93" ht="14.25" customHeight="1" x14ac:dyDescent="0.3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</row>
    <row r="382" spans="1:93" ht="14.25" customHeight="1" x14ac:dyDescent="0.3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</row>
    <row r="383" spans="1:93" ht="14.25" customHeight="1" x14ac:dyDescent="0.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</row>
    <row r="384" spans="1:93" ht="14.25" customHeight="1" x14ac:dyDescent="0.3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</row>
    <row r="385" spans="1:93" ht="14.25" customHeight="1" x14ac:dyDescent="0.3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</row>
    <row r="386" spans="1:93" ht="14.25" customHeight="1" x14ac:dyDescent="0.3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</row>
    <row r="387" spans="1:93" ht="14.25" customHeight="1" x14ac:dyDescent="0.3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</row>
    <row r="388" spans="1:93" ht="14.25" customHeight="1" x14ac:dyDescent="0.3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</row>
    <row r="389" spans="1:93" ht="14.25" customHeight="1" x14ac:dyDescent="0.3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</row>
    <row r="390" spans="1:93" ht="14.25" customHeight="1" x14ac:dyDescent="0.3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</row>
    <row r="391" spans="1:93" ht="14.25" customHeight="1" x14ac:dyDescent="0.3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</row>
    <row r="392" spans="1:93" ht="14.25" customHeight="1" x14ac:dyDescent="0.3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</row>
    <row r="393" spans="1:93" ht="14.25" customHeight="1" x14ac:dyDescent="0.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</row>
    <row r="394" spans="1:93" ht="14.25" customHeight="1" x14ac:dyDescent="0.3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</row>
    <row r="395" spans="1:93" ht="14.25" customHeight="1" x14ac:dyDescent="0.3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</row>
    <row r="396" spans="1:93" ht="14.25" customHeight="1" x14ac:dyDescent="0.3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</row>
    <row r="397" spans="1:93" ht="14.25" customHeight="1" x14ac:dyDescent="0.3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</row>
    <row r="398" spans="1:93" ht="14.25" customHeight="1" x14ac:dyDescent="0.3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</row>
    <row r="399" spans="1:93" ht="14.25" customHeight="1" x14ac:dyDescent="0.3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</row>
    <row r="400" spans="1:93" ht="14.25" customHeight="1" x14ac:dyDescent="0.3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</row>
    <row r="401" spans="1:93" ht="14.25" customHeight="1" x14ac:dyDescent="0.3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</row>
    <row r="402" spans="1:93" ht="14.25" customHeight="1" x14ac:dyDescent="0.3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</row>
    <row r="403" spans="1:93" ht="14.25" customHeight="1" x14ac:dyDescent="0.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</row>
    <row r="404" spans="1:93" ht="14.25" customHeight="1" x14ac:dyDescent="0.3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</row>
    <row r="405" spans="1:93" ht="14.25" customHeight="1" x14ac:dyDescent="0.3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</row>
    <row r="406" spans="1:93" ht="14.25" customHeight="1" x14ac:dyDescent="0.3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</row>
    <row r="407" spans="1:93" ht="14.25" customHeight="1" x14ac:dyDescent="0.3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</row>
    <row r="408" spans="1:93" ht="14.25" customHeight="1" x14ac:dyDescent="0.3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</row>
    <row r="409" spans="1:93" ht="14.25" customHeight="1" x14ac:dyDescent="0.3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</row>
    <row r="410" spans="1:93" ht="14.25" customHeight="1" x14ac:dyDescent="0.3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</row>
    <row r="411" spans="1:93" ht="14.25" customHeight="1" x14ac:dyDescent="0.3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</row>
    <row r="412" spans="1:93" ht="14.25" customHeight="1" x14ac:dyDescent="0.3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</row>
    <row r="413" spans="1:93" ht="14.25" customHeight="1" x14ac:dyDescent="0.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</row>
    <row r="414" spans="1:93" ht="14.25" customHeight="1" x14ac:dyDescent="0.3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</row>
    <row r="415" spans="1:93" ht="14.25" customHeight="1" x14ac:dyDescent="0.3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</row>
    <row r="416" spans="1:93" ht="14.25" customHeight="1" x14ac:dyDescent="0.3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</row>
    <row r="417" spans="1:93" ht="14.25" customHeight="1" x14ac:dyDescent="0.3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</row>
    <row r="418" spans="1:93" ht="14.25" customHeight="1" x14ac:dyDescent="0.3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</row>
    <row r="419" spans="1:93" ht="14.25" customHeight="1" x14ac:dyDescent="0.3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</row>
    <row r="420" spans="1:93" ht="14.25" customHeight="1" x14ac:dyDescent="0.3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</row>
    <row r="421" spans="1:93" ht="14.25" customHeight="1" x14ac:dyDescent="0.3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</row>
    <row r="422" spans="1:93" ht="14.25" customHeight="1" x14ac:dyDescent="0.3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</row>
    <row r="423" spans="1:93" ht="14.25" customHeight="1" x14ac:dyDescent="0.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</row>
    <row r="424" spans="1:93" ht="14.25" customHeight="1" x14ac:dyDescent="0.3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</row>
    <row r="425" spans="1:93" ht="14.25" customHeight="1" x14ac:dyDescent="0.3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</row>
    <row r="426" spans="1:93" ht="14.25" customHeight="1" x14ac:dyDescent="0.3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</row>
    <row r="427" spans="1:93" ht="14.25" customHeight="1" x14ac:dyDescent="0.3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</row>
    <row r="428" spans="1:93" ht="14.25" customHeight="1" x14ac:dyDescent="0.3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</row>
    <row r="429" spans="1:93" ht="14.25" customHeight="1" x14ac:dyDescent="0.3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</row>
    <row r="430" spans="1:93" ht="14.25" customHeight="1" x14ac:dyDescent="0.3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</row>
    <row r="431" spans="1:93" ht="14.25" customHeight="1" x14ac:dyDescent="0.3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</row>
    <row r="432" spans="1:93" ht="14.25" customHeight="1" x14ac:dyDescent="0.3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</row>
    <row r="433" spans="1:93" ht="14.25" customHeight="1" x14ac:dyDescent="0.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</row>
    <row r="434" spans="1:93" ht="14.25" customHeight="1" x14ac:dyDescent="0.3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</row>
    <row r="435" spans="1:93" ht="14.25" customHeight="1" x14ac:dyDescent="0.3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</row>
    <row r="436" spans="1:93" ht="14.25" customHeight="1" x14ac:dyDescent="0.3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</row>
    <row r="437" spans="1:93" ht="14.25" customHeight="1" x14ac:dyDescent="0.3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</row>
    <row r="438" spans="1:93" ht="14.25" customHeight="1" x14ac:dyDescent="0.3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</row>
    <row r="439" spans="1:93" ht="14.25" customHeight="1" x14ac:dyDescent="0.3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</row>
    <row r="440" spans="1:93" ht="14.25" customHeight="1" x14ac:dyDescent="0.3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</row>
    <row r="441" spans="1:93" ht="14.25" customHeight="1" x14ac:dyDescent="0.3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</row>
    <row r="442" spans="1:93" ht="14.25" customHeight="1" x14ac:dyDescent="0.3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</row>
    <row r="443" spans="1:93" ht="14.25" customHeight="1" x14ac:dyDescent="0.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</row>
    <row r="444" spans="1:93" ht="14.25" customHeight="1" x14ac:dyDescent="0.3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</row>
    <row r="445" spans="1:93" ht="14.25" customHeight="1" x14ac:dyDescent="0.3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</row>
    <row r="446" spans="1:93" ht="14.25" customHeight="1" x14ac:dyDescent="0.3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</row>
    <row r="447" spans="1:93" ht="14.25" customHeight="1" x14ac:dyDescent="0.3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</row>
    <row r="448" spans="1:93" ht="14.25" customHeight="1" x14ac:dyDescent="0.3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</row>
    <row r="449" spans="1:93" ht="14.25" customHeight="1" x14ac:dyDescent="0.3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</row>
    <row r="450" spans="1:93" ht="14.25" customHeight="1" x14ac:dyDescent="0.3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</row>
    <row r="451" spans="1:93" ht="14.25" customHeight="1" x14ac:dyDescent="0.3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</row>
    <row r="452" spans="1:93" ht="14.25" customHeight="1" x14ac:dyDescent="0.3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</row>
    <row r="453" spans="1:93" ht="14.25" customHeight="1" x14ac:dyDescent="0.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</row>
    <row r="454" spans="1:93" ht="14.25" customHeight="1" x14ac:dyDescent="0.3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</row>
    <row r="455" spans="1:93" ht="14.25" customHeight="1" x14ac:dyDescent="0.3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</row>
    <row r="456" spans="1:93" ht="14.25" customHeight="1" x14ac:dyDescent="0.3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</row>
    <row r="457" spans="1:93" ht="14.25" customHeight="1" x14ac:dyDescent="0.3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</row>
    <row r="458" spans="1:93" ht="14.25" customHeight="1" x14ac:dyDescent="0.3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</row>
    <row r="459" spans="1:93" ht="14.25" customHeight="1" x14ac:dyDescent="0.3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</row>
    <row r="460" spans="1:93" ht="14.25" customHeight="1" x14ac:dyDescent="0.3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</row>
    <row r="461" spans="1:93" ht="14.25" customHeight="1" x14ac:dyDescent="0.3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</row>
    <row r="462" spans="1:93" ht="14.25" customHeight="1" x14ac:dyDescent="0.3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</row>
    <row r="463" spans="1:93" ht="14.25" customHeight="1" x14ac:dyDescent="0.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</row>
    <row r="464" spans="1:93" ht="14.25" customHeight="1" x14ac:dyDescent="0.3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</row>
    <row r="465" spans="1:93" ht="14.25" customHeight="1" x14ac:dyDescent="0.3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</row>
    <row r="466" spans="1:93" ht="14.25" customHeight="1" x14ac:dyDescent="0.3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</row>
    <row r="467" spans="1:93" ht="14.25" customHeight="1" x14ac:dyDescent="0.3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</row>
    <row r="468" spans="1:93" ht="14.25" customHeight="1" x14ac:dyDescent="0.3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</row>
    <row r="469" spans="1:93" ht="14.25" customHeight="1" x14ac:dyDescent="0.3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</row>
    <row r="470" spans="1:93" ht="14.25" customHeight="1" x14ac:dyDescent="0.3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</row>
    <row r="471" spans="1:93" ht="14.25" customHeight="1" x14ac:dyDescent="0.3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</row>
    <row r="472" spans="1:93" ht="14.25" customHeight="1" x14ac:dyDescent="0.3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</row>
    <row r="473" spans="1:93" ht="14.25" customHeight="1" x14ac:dyDescent="0.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</row>
    <row r="474" spans="1:93" ht="14.25" customHeight="1" x14ac:dyDescent="0.3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</row>
    <row r="475" spans="1:93" ht="14.25" customHeight="1" x14ac:dyDescent="0.3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</row>
    <row r="476" spans="1:93" ht="14.25" customHeight="1" x14ac:dyDescent="0.3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</row>
    <row r="477" spans="1:93" ht="14.25" customHeight="1" x14ac:dyDescent="0.3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</row>
    <row r="478" spans="1:93" ht="14.25" customHeight="1" x14ac:dyDescent="0.3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</row>
    <row r="479" spans="1:93" ht="14.25" customHeight="1" x14ac:dyDescent="0.3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</row>
    <row r="480" spans="1:93" ht="14.25" customHeight="1" x14ac:dyDescent="0.3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</row>
    <row r="481" spans="1:93" ht="14.25" customHeight="1" x14ac:dyDescent="0.3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</row>
    <row r="482" spans="1:93" ht="14.25" customHeight="1" x14ac:dyDescent="0.3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</row>
    <row r="483" spans="1:93" ht="14.25" customHeight="1" x14ac:dyDescent="0.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</row>
    <row r="484" spans="1:93" ht="14.25" customHeight="1" x14ac:dyDescent="0.3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</row>
    <row r="485" spans="1:93" ht="14.25" customHeight="1" x14ac:dyDescent="0.3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</row>
    <row r="486" spans="1:93" ht="14.25" customHeight="1" x14ac:dyDescent="0.3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</row>
    <row r="487" spans="1:93" ht="14.25" customHeight="1" x14ac:dyDescent="0.3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</row>
    <row r="488" spans="1:93" ht="14.25" customHeight="1" x14ac:dyDescent="0.3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</row>
    <row r="489" spans="1:93" ht="14.25" customHeight="1" x14ac:dyDescent="0.3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</row>
    <row r="490" spans="1:93" ht="14.25" customHeight="1" x14ac:dyDescent="0.3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</row>
    <row r="491" spans="1:93" ht="14.25" customHeight="1" x14ac:dyDescent="0.3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</row>
    <row r="492" spans="1:93" ht="14.25" customHeight="1" x14ac:dyDescent="0.3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</row>
    <row r="493" spans="1:93" ht="14.25" customHeight="1" x14ac:dyDescent="0.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</row>
    <row r="494" spans="1:93" ht="14.25" customHeight="1" x14ac:dyDescent="0.3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</row>
    <row r="495" spans="1:93" ht="14.25" customHeight="1" x14ac:dyDescent="0.3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</row>
    <row r="496" spans="1:93" ht="14.25" customHeight="1" x14ac:dyDescent="0.3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</row>
    <row r="497" spans="1:93" ht="14.25" customHeight="1" x14ac:dyDescent="0.3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</row>
    <row r="498" spans="1:93" ht="14.25" customHeight="1" x14ac:dyDescent="0.3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</row>
    <row r="499" spans="1:93" ht="14.25" customHeight="1" x14ac:dyDescent="0.3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</row>
    <row r="500" spans="1:93" ht="14.25" customHeight="1" x14ac:dyDescent="0.3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</row>
    <row r="501" spans="1:93" ht="14.25" customHeight="1" x14ac:dyDescent="0.3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</row>
    <row r="502" spans="1:93" ht="14.25" customHeight="1" x14ac:dyDescent="0.3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</row>
    <row r="503" spans="1:93" ht="14.25" customHeight="1" x14ac:dyDescent="0.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</row>
    <row r="504" spans="1:93" ht="14.25" customHeight="1" x14ac:dyDescent="0.3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</row>
    <row r="505" spans="1:93" ht="14.25" customHeight="1" x14ac:dyDescent="0.3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</row>
    <row r="506" spans="1:93" ht="14.25" customHeight="1" x14ac:dyDescent="0.3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</row>
    <row r="507" spans="1:93" ht="14.25" customHeight="1" x14ac:dyDescent="0.3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</row>
    <row r="508" spans="1:93" ht="14.25" customHeight="1" x14ac:dyDescent="0.3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</row>
    <row r="509" spans="1:93" ht="14.25" customHeight="1" x14ac:dyDescent="0.3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</row>
    <row r="510" spans="1:93" ht="14.25" customHeight="1" x14ac:dyDescent="0.3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</row>
    <row r="511" spans="1:93" ht="14.25" customHeight="1" x14ac:dyDescent="0.3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</row>
    <row r="512" spans="1:93" ht="14.25" customHeight="1" x14ac:dyDescent="0.3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</row>
    <row r="513" spans="1:93" ht="14.25" customHeight="1" x14ac:dyDescent="0.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</row>
    <row r="514" spans="1:93" ht="14.25" customHeight="1" x14ac:dyDescent="0.3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</row>
    <row r="515" spans="1:93" ht="14.25" customHeight="1" x14ac:dyDescent="0.3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</row>
    <row r="516" spans="1:93" ht="14.25" customHeight="1" x14ac:dyDescent="0.3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</row>
    <row r="517" spans="1:93" ht="14.25" customHeight="1" x14ac:dyDescent="0.3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</row>
    <row r="518" spans="1:93" ht="14.25" customHeight="1" x14ac:dyDescent="0.3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</row>
    <row r="519" spans="1:93" ht="14.25" customHeight="1" x14ac:dyDescent="0.3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</row>
    <row r="520" spans="1:93" ht="14.25" customHeight="1" x14ac:dyDescent="0.3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</row>
    <row r="521" spans="1:93" ht="14.25" customHeight="1" x14ac:dyDescent="0.3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</row>
    <row r="522" spans="1:93" ht="14.25" customHeight="1" x14ac:dyDescent="0.3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</row>
    <row r="523" spans="1:93" ht="14.25" customHeight="1" x14ac:dyDescent="0.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</row>
    <row r="524" spans="1:93" ht="14.25" customHeight="1" x14ac:dyDescent="0.3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</row>
    <row r="525" spans="1:93" ht="14.25" customHeight="1" x14ac:dyDescent="0.3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</row>
    <row r="526" spans="1:93" ht="14.25" customHeight="1" x14ac:dyDescent="0.3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</row>
    <row r="527" spans="1:93" ht="14.25" customHeight="1" x14ac:dyDescent="0.3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</row>
    <row r="528" spans="1:93" ht="14.25" customHeight="1" x14ac:dyDescent="0.3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</row>
    <row r="529" spans="1:93" ht="14.25" customHeight="1" x14ac:dyDescent="0.3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</row>
    <row r="530" spans="1:93" ht="14.25" customHeight="1" x14ac:dyDescent="0.3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</row>
    <row r="531" spans="1:93" ht="14.25" customHeight="1" x14ac:dyDescent="0.3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</row>
    <row r="532" spans="1:93" ht="14.25" customHeight="1" x14ac:dyDescent="0.3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</row>
    <row r="533" spans="1:93" ht="14.25" customHeight="1" x14ac:dyDescent="0.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</row>
    <row r="534" spans="1:93" ht="14.25" customHeight="1" x14ac:dyDescent="0.3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</row>
    <row r="535" spans="1:93" ht="14.25" customHeight="1" x14ac:dyDescent="0.3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</row>
    <row r="536" spans="1:93" ht="14.25" customHeight="1" x14ac:dyDescent="0.3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</row>
    <row r="537" spans="1:93" ht="14.25" customHeight="1" x14ac:dyDescent="0.3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</row>
    <row r="538" spans="1:93" ht="14.25" customHeight="1" x14ac:dyDescent="0.3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</row>
    <row r="539" spans="1:93" ht="14.25" customHeight="1" x14ac:dyDescent="0.3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</row>
    <row r="540" spans="1:93" ht="14.25" customHeight="1" x14ac:dyDescent="0.3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</row>
    <row r="541" spans="1:93" ht="14.25" customHeight="1" x14ac:dyDescent="0.3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</row>
    <row r="542" spans="1:93" ht="14.25" customHeight="1" x14ac:dyDescent="0.3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</row>
    <row r="543" spans="1:93" ht="14.25" customHeight="1" x14ac:dyDescent="0.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</row>
    <row r="544" spans="1:93" ht="14.25" customHeight="1" x14ac:dyDescent="0.3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</row>
    <row r="545" spans="1:93" ht="14.25" customHeight="1" x14ac:dyDescent="0.3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</row>
    <row r="546" spans="1:93" ht="14.25" customHeight="1" x14ac:dyDescent="0.3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</row>
    <row r="547" spans="1:93" ht="14.25" customHeight="1" x14ac:dyDescent="0.3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</row>
    <row r="548" spans="1:93" ht="14.25" customHeight="1" x14ac:dyDescent="0.3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</row>
    <row r="549" spans="1:93" ht="14.25" customHeight="1" x14ac:dyDescent="0.3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</row>
    <row r="550" spans="1:93" ht="14.25" customHeight="1" x14ac:dyDescent="0.3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</row>
    <row r="551" spans="1:93" ht="14.25" customHeight="1" x14ac:dyDescent="0.3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</row>
    <row r="552" spans="1:93" ht="14.25" customHeight="1" x14ac:dyDescent="0.3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</row>
    <row r="553" spans="1:93" ht="14.25" customHeight="1" x14ac:dyDescent="0.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</row>
    <row r="554" spans="1:93" ht="14.25" customHeight="1" x14ac:dyDescent="0.3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</row>
    <row r="555" spans="1:93" ht="14.25" customHeight="1" x14ac:dyDescent="0.3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</row>
    <row r="556" spans="1:93" ht="14.25" customHeight="1" x14ac:dyDescent="0.3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</row>
    <row r="557" spans="1:93" ht="14.25" customHeight="1" x14ac:dyDescent="0.3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</row>
    <row r="558" spans="1:93" ht="14.25" customHeight="1" x14ac:dyDescent="0.3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</row>
    <row r="559" spans="1:93" ht="14.25" customHeight="1" x14ac:dyDescent="0.3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</row>
    <row r="560" spans="1:93" ht="14.25" customHeight="1" x14ac:dyDescent="0.3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</row>
    <row r="561" spans="1:93" ht="14.25" customHeight="1" x14ac:dyDescent="0.3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</row>
    <row r="562" spans="1:93" ht="14.25" customHeight="1" x14ac:dyDescent="0.3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</row>
    <row r="563" spans="1:93" ht="14.25" customHeight="1" x14ac:dyDescent="0.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</row>
    <row r="564" spans="1:93" ht="14.25" customHeight="1" x14ac:dyDescent="0.3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</row>
    <row r="565" spans="1:93" ht="14.25" customHeight="1" x14ac:dyDescent="0.3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</row>
    <row r="566" spans="1:93" ht="14.25" customHeight="1" x14ac:dyDescent="0.3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</row>
    <row r="567" spans="1:93" ht="14.25" customHeight="1" x14ac:dyDescent="0.3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</row>
    <row r="568" spans="1:93" ht="14.25" customHeight="1" x14ac:dyDescent="0.3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</row>
    <row r="569" spans="1:93" ht="14.25" customHeight="1" x14ac:dyDescent="0.3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</row>
    <row r="570" spans="1:93" ht="14.25" customHeight="1" x14ac:dyDescent="0.3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</row>
    <row r="571" spans="1:93" ht="14.25" customHeight="1" x14ac:dyDescent="0.3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</row>
    <row r="572" spans="1:93" ht="14.25" customHeight="1" x14ac:dyDescent="0.3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</row>
    <row r="573" spans="1:93" ht="14.25" customHeight="1" x14ac:dyDescent="0.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</row>
    <row r="574" spans="1:93" ht="14.25" customHeight="1" x14ac:dyDescent="0.3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</row>
    <row r="575" spans="1:93" ht="14.25" customHeight="1" x14ac:dyDescent="0.3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</row>
    <row r="576" spans="1:93" ht="14.25" customHeight="1" x14ac:dyDescent="0.3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</row>
    <row r="577" spans="1:93" ht="14.25" customHeight="1" x14ac:dyDescent="0.3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</row>
    <row r="578" spans="1:93" ht="14.25" customHeight="1" x14ac:dyDescent="0.3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</row>
    <row r="579" spans="1:93" ht="14.25" customHeight="1" x14ac:dyDescent="0.3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</row>
    <row r="580" spans="1:93" ht="14.25" customHeight="1" x14ac:dyDescent="0.3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</row>
    <row r="581" spans="1:93" ht="14.25" customHeight="1" x14ac:dyDescent="0.3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</row>
    <row r="582" spans="1:93" ht="14.25" customHeight="1" x14ac:dyDescent="0.3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</row>
    <row r="583" spans="1:93" ht="14.25" customHeight="1" x14ac:dyDescent="0.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</row>
    <row r="584" spans="1:93" ht="14.25" customHeight="1" x14ac:dyDescent="0.3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</row>
    <row r="585" spans="1:93" ht="14.25" customHeight="1" x14ac:dyDescent="0.3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</row>
    <row r="586" spans="1:93" ht="14.25" customHeight="1" x14ac:dyDescent="0.3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</row>
    <row r="587" spans="1:93" ht="14.25" customHeight="1" x14ac:dyDescent="0.3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</row>
    <row r="588" spans="1:93" ht="14.25" customHeight="1" x14ac:dyDescent="0.3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</row>
    <row r="589" spans="1:93" ht="14.25" customHeight="1" x14ac:dyDescent="0.3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</row>
    <row r="590" spans="1:93" ht="14.25" customHeight="1" x14ac:dyDescent="0.3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</row>
    <row r="591" spans="1:93" ht="14.25" customHeight="1" x14ac:dyDescent="0.3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</row>
    <row r="592" spans="1:93" ht="14.25" customHeight="1" x14ac:dyDescent="0.3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</row>
    <row r="593" spans="1:93" ht="14.25" customHeight="1" x14ac:dyDescent="0.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</row>
    <row r="594" spans="1:93" ht="14.25" customHeight="1" x14ac:dyDescent="0.3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</row>
    <row r="595" spans="1:93" ht="14.25" customHeight="1" x14ac:dyDescent="0.3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</row>
    <row r="596" spans="1:93" ht="14.25" customHeight="1" x14ac:dyDescent="0.3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</row>
    <row r="597" spans="1:93" ht="14.25" customHeight="1" x14ac:dyDescent="0.3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</row>
    <row r="598" spans="1:93" ht="14.25" customHeight="1" x14ac:dyDescent="0.3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</row>
    <row r="599" spans="1:93" ht="14.25" customHeight="1" x14ac:dyDescent="0.3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</row>
    <row r="600" spans="1:93" ht="14.25" customHeight="1" x14ac:dyDescent="0.3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</row>
    <row r="601" spans="1:93" ht="14.25" customHeight="1" x14ac:dyDescent="0.3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</row>
    <row r="602" spans="1:93" ht="14.25" customHeight="1" x14ac:dyDescent="0.3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</row>
    <row r="603" spans="1:93" ht="14.25" customHeight="1" x14ac:dyDescent="0.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</row>
    <row r="604" spans="1:93" ht="14.25" customHeight="1" x14ac:dyDescent="0.3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</row>
    <row r="605" spans="1:93" ht="14.25" customHeight="1" x14ac:dyDescent="0.3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</row>
    <row r="606" spans="1:93" ht="14.25" customHeight="1" x14ac:dyDescent="0.3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</row>
    <row r="607" spans="1:93" ht="14.25" customHeight="1" x14ac:dyDescent="0.3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</row>
    <row r="608" spans="1:93" ht="14.25" customHeight="1" x14ac:dyDescent="0.3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</row>
    <row r="609" spans="1:93" ht="14.25" customHeight="1" x14ac:dyDescent="0.3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</row>
    <row r="610" spans="1:93" ht="14.25" customHeight="1" x14ac:dyDescent="0.3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</row>
    <row r="611" spans="1:93" ht="14.25" customHeight="1" x14ac:dyDescent="0.3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</row>
    <row r="612" spans="1:93" ht="14.25" customHeight="1" x14ac:dyDescent="0.3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</row>
    <row r="613" spans="1:93" ht="14.25" customHeight="1" x14ac:dyDescent="0.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</row>
    <row r="614" spans="1:93" ht="14.25" customHeight="1" x14ac:dyDescent="0.3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</row>
    <row r="615" spans="1:93" ht="14.25" customHeight="1" x14ac:dyDescent="0.3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</row>
    <row r="616" spans="1:93" ht="14.25" customHeight="1" x14ac:dyDescent="0.3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</row>
    <row r="617" spans="1:93" ht="14.25" customHeight="1" x14ac:dyDescent="0.3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</row>
    <row r="618" spans="1:93" ht="14.25" customHeight="1" x14ac:dyDescent="0.3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</row>
    <row r="619" spans="1:93" ht="14.25" customHeight="1" x14ac:dyDescent="0.3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</row>
    <row r="620" spans="1:93" ht="14.25" customHeight="1" x14ac:dyDescent="0.3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</row>
    <row r="621" spans="1:93" ht="14.25" customHeight="1" x14ac:dyDescent="0.3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</row>
    <row r="622" spans="1:93" ht="14.25" customHeight="1" x14ac:dyDescent="0.3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</row>
    <row r="623" spans="1:93" ht="14.25" customHeight="1" x14ac:dyDescent="0.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</row>
    <row r="624" spans="1:93" ht="14.25" customHeight="1" x14ac:dyDescent="0.3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</row>
    <row r="625" spans="1:93" ht="14.25" customHeight="1" x14ac:dyDescent="0.3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</row>
    <row r="626" spans="1:93" ht="14.25" customHeight="1" x14ac:dyDescent="0.3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</row>
    <row r="627" spans="1:93" ht="14.25" customHeight="1" x14ac:dyDescent="0.3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</row>
    <row r="628" spans="1:93" ht="14.25" customHeight="1" x14ac:dyDescent="0.3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</row>
    <row r="629" spans="1:93" ht="14.25" customHeight="1" x14ac:dyDescent="0.3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</row>
    <row r="630" spans="1:93" ht="14.25" customHeight="1" x14ac:dyDescent="0.3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</row>
    <row r="631" spans="1:93" ht="14.25" customHeight="1" x14ac:dyDescent="0.3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</row>
    <row r="632" spans="1:93" ht="14.25" customHeight="1" x14ac:dyDescent="0.3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</row>
    <row r="633" spans="1:93" ht="14.25" customHeight="1" x14ac:dyDescent="0.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</row>
    <row r="634" spans="1:93" ht="14.25" customHeight="1" x14ac:dyDescent="0.3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</row>
    <row r="635" spans="1:93" ht="14.25" customHeight="1" x14ac:dyDescent="0.3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</row>
    <row r="636" spans="1:93" ht="14.25" customHeight="1" x14ac:dyDescent="0.3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</row>
    <row r="637" spans="1:93" ht="14.25" customHeight="1" x14ac:dyDescent="0.3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</row>
    <row r="638" spans="1:93" ht="14.25" customHeight="1" x14ac:dyDescent="0.3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</row>
    <row r="639" spans="1:93" ht="14.25" customHeight="1" x14ac:dyDescent="0.3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</row>
    <row r="640" spans="1:93" ht="14.25" customHeight="1" x14ac:dyDescent="0.3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</row>
    <row r="641" spans="1:93" ht="14.25" customHeight="1" x14ac:dyDescent="0.3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</row>
    <row r="642" spans="1:93" ht="14.25" customHeight="1" x14ac:dyDescent="0.3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</row>
    <row r="643" spans="1:93" ht="14.25" customHeight="1" x14ac:dyDescent="0.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</row>
    <row r="644" spans="1:93" ht="14.25" customHeight="1" x14ac:dyDescent="0.3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</row>
    <row r="645" spans="1:93" ht="14.25" customHeight="1" x14ac:dyDescent="0.3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</row>
    <row r="646" spans="1:93" ht="14.25" customHeight="1" x14ac:dyDescent="0.3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</row>
    <row r="647" spans="1:93" ht="14.25" customHeight="1" x14ac:dyDescent="0.3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</row>
    <row r="648" spans="1:93" ht="14.25" customHeight="1" x14ac:dyDescent="0.3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</row>
    <row r="649" spans="1:93" ht="14.25" customHeight="1" x14ac:dyDescent="0.3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</row>
    <row r="650" spans="1:93" ht="14.25" customHeight="1" x14ac:dyDescent="0.3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</row>
    <row r="651" spans="1:93" ht="14.25" customHeight="1" x14ac:dyDescent="0.3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</row>
    <row r="652" spans="1:93" ht="14.25" customHeight="1" x14ac:dyDescent="0.3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</row>
    <row r="653" spans="1:93" ht="14.25" customHeight="1" x14ac:dyDescent="0.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</row>
    <row r="654" spans="1:93" ht="14.25" customHeight="1" x14ac:dyDescent="0.3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</row>
    <row r="655" spans="1:93" ht="14.25" customHeight="1" x14ac:dyDescent="0.3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</row>
    <row r="656" spans="1:93" ht="14.25" customHeight="1" x14ac:dyDescent="0.3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</row>
    <row r="657" spans="1:93" ht="14.25" customHeight="1" x14ac:dyDescent="0.3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</row>
    <row r="658" spans="1:93" ht="14.25" customHeight="1" x14ac:dyDescent="0.3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</row>
    <row r="659" spans="1:93" ht="14.25" customHeight="1" x14ac:dyDescent="0.3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</row>
    <row r="660" spans="1:93" ht="14.25" customHeight="1" x14ac:dyDescent="0.3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</row>
    <row r="661" spans="1:93" ht="14.25" customHeight="1" x14ac:dyDescent="0.3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</row>
    <row r="662" spans="1:93" ht="14.25" customHeight="1" x14ac:dyDescent="0.3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</row>
    <row r="663" spans="1:93" ht="14.25" customHeight="1" x14ac:dyDescent="0.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</row>
    <row r="664" spans="1:93" ht="14.25" customHeight="1" x14ac:dyDescent="0.3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</row>
    <row r="665" spans="1:93" ht="14.25" customHeight="1" x14ac:dyDescent="0.3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</row>
    <row r="666" spans="1:93" ht="14.25" customHeight="1" x14ac:dyDescent="0.3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</row>
    <row r="667" spans="1:93" ht="14.25" customHeight="1" x14ac:dyDescent="0.3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</row>
    <row r="668" spans="1:93" ht="14.25" customHeight="1" x14ac:dyDescent="0.3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</row>
    <row r="669" spans="1:93" ht="14.25" customHeight="1" x14ac:dyDescent="0.3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</row>
    <row r="670" spans="1:93" ht="14.25" customHeight="1" x14ac:dyDescent="0.3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</row>
    <row r="671" spans="1:93" ht="14.25" customHeight="1" x14ac:dyDescent="0.3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</row>
    <row r="672" spans="1:93" ht="14.25" customHeight="1" x14ac:dyDescent="0.3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</row>
    <row r="673" spans="1:93" ht="14.25" customHeight="1" x14ac:dyDescent="0.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</row>
    <row r="674" spans="1:93" ht="14.25" customHeight="1" x14ac:dyDescent="0.3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</row>
    <row r="675" spans="1:93" ht="14.25" customHeight="1" x14ac:dyDescent="0.3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</row>
    <row r="676" spans="1:93" ht="14.25" customHeight="1" x14ac:dyDescent="0.3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</row>
    <row r="677" spans="1:93" ht="14.25" customHeight="1" x14ac:dyDescent="0.3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</row>
    <row r="678" spans="1:93" ht="14.25" customHeight="1" x14ac:dyDescent="0.3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</row>
    <row r="679" spans="1:93" ht="14.25" customHeight="1" x14ac:dyDescent="0.3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</row>
    <row r="680" spans="1:93" ht="14.25" customHeight="1" x14ac:dyDescent="0.3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</row>
    <row r="681" spans="1:93" ht="14.25" customHeight="1" x14ac:dyDescent="0.3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</row>
    <row r="682" spans="1:93" ht="14.25" customHeight="1" x14ac:dyDescent="0.3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</row>
    <row r="683" spans="1:93" ht="14.25" customHeight="1" x14ac:dyDescent="0.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</row>
    <row r="684" spans="1:93" ht="14.25" customHeight="1" x14ac:dyDescent="0.3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</row>
    <row r="685" spans="1:93" ht="14.25" customHeight="1" x14ac:dyDescent="0.3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</row>
    <row r="686" spans="1:93" ht="14.25" customHeight="1" x14ac:dyDescent="0.3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</row>
    <row r="687" spans="1:93" ht="14.25" customHeight="1" x14ac:dyDescent="0.3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</row>
    <row r="688" spans="1:93" ht="14.25" customHeight="1" x14ac:dyDescent="0.3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</row>
    <row r="689" spans="1:93" ht="14.25" customHeight="1" x14ac:dyDescent="0.3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</row>
    <row r="690" spans="1:93" ht="14.25" customHeight="1" x14ac:dyDescent="0.3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</row>
    <row r="691" spans="1:93" ht="14.25" customHeight="1" x14ac:dyDescent="0.3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</row>
    <row r="692" spans="1:93" ht="14.25" customHeight="1" x14ac:dyDescent="0.3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</row>
    <row r="693" spans="1:93" ht="14.25" customHeight="1" x14ac:dyDescent="0.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</row>
    <row r="694" spans="1:93" ht="14.25" customHeight="1" x14ac:dyDescent="0.3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</row>
    <row r="695" spans="1:93" ht="14.25" customHeight="1" x14ac:dyDescent="0.3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</row>
    <row r="696" spans="1:93" ht="14.25" customHeight="1" x14ac:dyDescent="0.3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</row>
    <row r="697" spans="1:93" ht="14.25" customHeight="1" x14ac:dyDescent="0.3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</row>
    <row r="698" spans="1:93" ht="14.25" customHeight="1" x14ac:dyDescent="0.3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</row>
    <row r="699" spans="1:93" ht="14.25" customHeight="1" x14ac:dyDescent="0.3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</row>
    <row r="700" spans="1:93" ht="14.25" customHeight="1" x14ac:dyDescent="0.3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</row>
    <row r="701" spans="1:93" ht="14.25" customHeight="1" x14ac:dyDescent="0.3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</row>
    <row r="702" spans="1:93" ht="14.25" customHeight="1" x14ac:dyDescent="0.3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</row>
    <row r="703" spans="1:93" ht="14.25" customHeight="1" x14ac:dyDescent="0.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</row>
    <row r="704" spans="1:93" ht="14.25" customHeight="1" x14ac:dyDescent="0.3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</row>
    <row r="705" spans="1:93" ht="14.25" customHeight="1" x14ac:dyDescent="0.3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</row>
    <row r="706" spans="1:93" ht="14.25" customHeight="1" x14ac:dyDescent="0.3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</row>
    <row r="707" spans="1:93" ht="14.25" customHeight="1" x14ac:dyDescent="0.3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</row>
    <row r="708" spans="1:93" ht="14.25" customHeight="1" x14ac:dyDescent="0.3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</row>
    <row r="709" spans="1:93" ht="14.25" customHeight="1" x14ac:dyDescent="0.3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</row>
    <row r="710" spans="1:93" ht="14.25" customHeight="1" x14ac:dyDescent="0.3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</row>
    <row r="711" spans="1:93" ht="14.25" customHeight="1" x14ac:dyDescent="0.3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</row>
    <row r="712" spans="1:93" ht="14.25" customHeight="1" x14ac:dyDescent="0.3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</row>
    <row r="713" spans="1:93" ht="14.25" customHeight="1" x14ac:dyDescent="0.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</row>
    <row r="714" spans="1:93" ht="14.25" customHeight="1" x14ac:dyDescent="0.3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</row>
    <row r="715" spans="1:93" ht="14.25" customHeight="1" x14ac:dyDescent="0.3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</row>
    <row r="716" spans="1:93" ht="14.25" customHeight="1" x14ac:dyDescent="0.3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</row>
    <row r="717" spans="1:93" ht="14.25" customHeight="1" x14ac:dyDescent="0.3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</row>
    <row r="718" spans="1:93" ht="14.25" customHeight="1" x14ac:dyDescent="0.3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</row>
    <row r="719" spans="1:93" ht="14.25" customHeight="1" x14ac:dyDescent="0.3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</row>
    <row r="720" spans="1:93" ht="14.25" customHeight="1" x14ac:dyDescent="0.3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</row>
    <row r="721" spans="1:93" ht="14.25" customHeight="1" x14ac:dyDescent="0.3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</row>
    <row r="722" spans="1:93" ht="14.25" customHeight="1" x14ac:dyDescent="0.3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</row>
    <row r="723" spans="1:93" ht="14.25" customHeight="1" x14ac:dyDescent="0.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</row>
    <row r="724" spans="1:93" ht="14.25" customHeight="1" x14ac:dyDescent="0.3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</row>
    <row r="725" spans="1:93" ht="14.25" customHeight="1" x14ac:dyDescent="0.3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</row>
    <row r="726" spans="1:93" ht="14.25" customHeight="1" x14ac:dyDescent="0.3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</row>
    <row r="727" spans="1:93" ht="14.25" customHeight="1" x14ac:dyDescent="0.3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</row>
    <row r="728" spans="1:93" ht="14.25" customHeight="1" x14ac:dyDescent="0.3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</row>
    <row r="729" spans="1:93" ht="14.25" customHeight="1" x14ac:dyDescent="0.3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</row>
    <row r="730" spans="1:93" ht="14.25" customHeight="1" x14ac:dyDescent="0.3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</row>
    <row r="731" spans="1:93" ht="14.25" customHeight="1" x14ac:dyDescent="0.3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</row>
    <row r="732" spans="1:93" ht="14.25" customHeight="1" x14ac:dyDescent="0.3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</row>
    <row r="733" spans="1:93" ht="14.25" customHeight="1" x14ac:dyDescent="0.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</row>
    <row r="734" spans="1:93" ht="14.25" customHeight="1" x14ac:dyDescent="0.3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</row>
    <row r="735" spans="1:93" ht="14.25" customHeight="1" x14ac:dyDescent="0.3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</row>
    <row r="736" spans="1:93" ht="14.25" customHeight="1" x14ac:dyDescent="0.3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</row>
    <row r="737" spans="1:93" ht="14.25" customHeight="1" x14ac:dyDescent="0.3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</row>
    <row r="738" spans="1:93" ht="14.25" customHeight="1" x14ac:dyDescent="0.3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</row>
    <row r="739" spans="1:93" ht="14.25" customHeight="1" x14ac:dyDescent="0.3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</row>
    <row r="740" spans="1:93" ht="14.25" customHeight="1" x14ac:dyDescent="0.3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</row>
    <row r="741" spans="1:93" ht="14.25" customHeight="1" x14ac:dyDescent="0.3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</row>
    <row r="742" spans="1:93" ht="14.25" customHeight="1" x14ac:dyDescent="0.3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</row>
    <row r="743" spans="1:93" ht="14.25" customHeight="1" x14ac:dyDescent="0.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</row>
    <row r="744" spans="1:93" ht="14.25" customHeight="1" x14ac:dyDescent="0.3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</row>
    <row r="745" spans="1:93" ht="14.25" customHeight="1" x14ac:dyDescent="0.3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</row>
    <row r="746" spans="1:93" ht="14.25" customHeight="1" x14ac:dyDescent="0.3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</row>
    <row r="747" spans="1:93" ht="14.25" customHeight="1" x14ac:dyDescent="0.3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</row>
    <row r="748" spans="1:93" ht="14.25" customHeight="1" x14ac:dyDescent="0.3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</row>
    <row r="749" spans="1:93" ht="14.25" customHeight="1" x14ac:dyDescent="0.3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</row>
    <row r="750" spans="1:93" ht="14.25" customHeight="1" x14ac:dyDescent="0.3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</row>
    <row r="751" spans="1:93" ht="14.25" customHeight="1" x14ac:dyDescent="0.3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</row>
    <row r="752" spans="1:93" ht="14.25" customHeight="1" x14ac:dyDescent="0.3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</row>
    <row r="753" spans="1:93" ht="14.25" customHeight="1" x14ac:dyDescent="0.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</row>
    <row r="754" spans="1:93" ht="14.25" customHeight="1" x14ac:dyDescent="0.3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</row>
    <row r="755" spans="1:93" ht="14.25" customHeight="1" x14ac:dyDescent="0.3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</row>
    <row r="756" spans="1:93" ht="14.25" customHeight="1" x14ac:dyDescent="0.3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</row>
    <row r="757" spans="1:93" ht="14.25" customHeight="1" x14ac:dyDescent="0.3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</row>
    <row r="758" spans="1:93" ht="14.25" customHeight="1" x14ac:dyDescent="0.3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</row>
    <row r="759" spans="1:93" ht="14.25" customHeight="1" x14ac:dyDescent="0.3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</row>
    <row r="760" spans="1:93" ht="14.25" customHeight="1" x14ac:dyDescent="0.3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</row>
    <row r="761" spans="1:93" ht="14.25" customHeight="1" x14ac:dyDescent="0.3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</row>
    <row r="762" spans="1:93" ht="14.25" customHeight="1" x14ac:dyDescent="0.3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</row>
    <row r="763" spans="1:93" ht="14.25" customHeight="1" x14ac:dyDescent="0.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</row>
    <row r="764" spans="1:93" ht="14.25" customHeight="1" x14ac:dyDescent="0.3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</row>
    <row r="765" spans="1:93" ht="14.25" customHeight="1" x14ac:dyDescent="0.3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</row>
    <row r="766" spans="1:93" ht="14.25" customHeight="1" x14ac:dyDescent="0.3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</row>
    <row r="767" spans="1:93" ht="14.25" customHeight="1" x14ac:dyDescent="0.3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</row>
    <row r="768" spans="1:93" ht="14.25" customHeight="1" x14ac:dyDescent="0.3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</row>
    <row r="769" spans="1:93" ht="14.25" customHeight="1" x14ac:dyDescent="0.3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</row>
    <row r="770" spans="1:93" ht="14.25" customHeight="1" x14ac:dyDescent="0.3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</row>
    <row r="771" spans="1:93" ht="14.25" customHeight="1" x14ac:dyDescent="0.3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</row>
    <row r="772" spans="1:93" ht="14.25" customHeight="1" x14ac:dyDescent="0.3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</row>
    <row r="773" spans="1:93" ht="14.25" customHeight="1" x14ac:dyDescent="0.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</row>
    <row r="774" spans="1:93" ht="14.25" customHeight="1" x14ac:dyDescent="0.3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</row>
    <row r="775" spans="1:93" ht="14.25" customHeight="1" x14ac:dyDescent="0.3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</row>
    <row r="776" spans="1:93" ht="14.25" customHeight="1" x14ac:dyDescent="0.3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</row>
    <row r="777" spans="1:93" ht="14.25" customHeight="1" x14ac:dyDescent="0.3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</row>
    <row r="778" spans="1:93" ht="14.25" customHeight="1" x14ac:dyDescent="0.3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</row>
    <row r="779" spans="1:93" ht="14.25" customHeight="1" x14ac:dyDescent="0.3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</row>
    <row r="780" spans="1:93" ht="14.25" customHeight="1" x14ac:dyDescent="0.3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</row>
    <row r="781" spans="1:93" ht="14.25" customHeight="1" x14ac:dyDescent="0.3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</row>
    <row r="782" spans="1:93" ht="14.25" customHeight="1" x14ac:dyDescent="0.3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</row>
    <row r="783" spans="1:93" ht="14.25" customHeight="1" x14ac:dyDescent="0.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</row>
    <row r="784" spans="1:93" ht="14.25" customHeight="1" x14ac:dyDescent="0.3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</row>
    <row r="785" spans="1:93" ht="14.25" customHeight="1" x14ac:dyDescent="0.3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</row>
    <row r="786" spans="1:93" ht="14.25" customHeight="1" x14ac:dyDescent="0.3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</row>
    <row r="787" spans="1:93" ht="14.25" customHeight="1" x14ac:dyDescent="0.3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</row>
    <row r="788" spans="1:93" ht="14.25" customHeight="1" x14ac:dyDescent="0.3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</row>
    <row r="789" spans="1:93" ht="14.25" customHeight="1" x14ac:dyDescent="0.3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</row>
    <row r="790" spans="1:93" ht="14.25" customHeight="1" x14ac:dyDescent="0.3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</row>
    <row r="791" spans="1:93" ht="14.25" customHeight="1" x14ac:dyDescent="0.3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</row>
    <row r="792" spans="1:93" ht="14.25" customHeight="1" x14ac:dyDescent="0.3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</row>
    <row r="793" spans="1:93" ht="14.25" customHeight="1" x14ac:dyDescent="0.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</row>
    <row r="794" spans="1:93" ht="14.25" customHeight="1" x14ac:dyDescent="0.3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</row>
    <row r="795" spans="1:93" ht="14.25" customHeight="1" x14ac:dyDescent="0.3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</row>
    <row r="796" spans="1:93" ht="14.25" customHeight="1" x14ac:dyDescent="0.3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</row>
    <row r="797" spans="1:93" ht="14.25" customHeight="1" x14ac:dyDescent="0.3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</row>
    <row r="798" spans="1:93" ht="14.25" customHeight="1" x14ac:dyDescent="0.3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</row>
    <row r="799" spans="1:93" ht="14.25" customHeight="1" x14ac:dyDescent="0.3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</row>
    <row r="800" spans="1:93" ht="14.25" customHeight="1" x14ac:dyDescent="0.3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</row>
    <row r="801" spans="1:93" ht="14.25" customHeight="1" x14ac:dyDescent="0.3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</row>
    <row r="802" spans="1:93" ht="14.25" customHeight="1" x14ac:dyDescent="0.3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</row>
    <row r="803" spans="1:93" ht="14.25" customHeight="1" x14ac:dyDescent="0.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</row>
    <row r="804" spans="1:93" ht="14.25" customHeight="1" x14ac:dyDescent="0.3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</row>
    <row r="805" spans="1:93" ht="14.25" customHeight="1" x14ac:dyDescent="0.3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</row>
    <row r="806" spans="1:93" ht="14.25" customHeight="1" x14ac:dyDescent="0.3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</row>
    <row r="807" spans="1:93" ht="14.25" customHeight="1" x14ac:dyDescent="0.3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</row>
    <row r="808" spans="1:93" ht="14.25" customHeight="1" x14ac:dyDescent="0.3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</row>
    <row r="809" spans="1:93" ht="14.25" customHeight="1" x14ac:dyDescent="0.3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</row>
    <row r="810" spans="1:93" ht="14.25" customHeight="1" x14ac:dyDescent="0.3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</row>
    <row r="811" spans="1:93" ht="14.25" customHeight="1" x14ac:dyDescent="0.3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</row>
    <row r="812" spans="1:93" ht="14.25" customHeight="1" x14ac:dyDescent="0.3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</row>
    <row r="813" spans="1:93" ht="14.25" customHeight="1" x14ac:dyDescent="0.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</row>
    <row r="814" spans="1:93" ht="14.25" customHeight="1" x14ac:dyDescent="0.3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</row>
    <row r="815" spans="1:93" ht="14.25" customHeight="1" x14ac:dyDescent="0.3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</row>
    <row r="816" spans="1:93" ht="14.25" customHeight="1" x14ac:dyDescent="0.3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</row>
    <row r="817" spans="1:93" ht="14.25" customHeight="1" x14ac:dyDescent="0.3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</row>
    <row r="818" spans="1:93" ht="14.25" customHeight="1" x14ac:dyDescent="0.3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</row>
    <row r="819" spans="1:93" ht="14.25" customHeight="1" x14ac:dyDescent="0.3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</row>
    <row r="820" spans="1:93" ht="14.25" customHeight="1" x14ac:dyDescent="0.3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</row>
    <row r="821" spans="1:93" ht="14.25" customHeight="1" x14ac:dyDescent="0.3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</row>
    <row r="822" spans="1:93" ht="14.25" customHeight="1" x14ac:dyDescent="0.3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</row>
    <row r="823" spans="1:93" ht="14.25" customHeight="1" x14ac:dyDescent="0.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</row>
    <row r="824" spans="1:93" ht="14.25" customHeight="1" x14ac:dyDescent="0.3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</row>
    <row r="825" spans="1:93" ht="14.25" customHeight="1" x14ac:dyDescent="0.3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</row>
    <row r="826" spans="1:93" ht="14.25" customHeight="1" x14ac:dyDescent="0.3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</row>
    <row r="827" spans="1:93" ht="14.25" customHeight="1" x14ac:dyDescent="0.3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</row>
    <row r="828" spans="1:93" ht="14.25" customHeight="1" x14ac:dyDescent="0.3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</row>
    <row r="829" spans="1:93" ht="14.25" customHeight="1" x14ac:dyDescent="0.3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</row>
    <row r="830" spans="1:93" ht="14.25" customHeight="1" x14ac:dyDescent="0.3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</row>
    <row r="831" spans="1:93" ht="14.25" customHeight="1" x14ac:dyDescent="0.3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</row>
    <row r="832" spans="1:93" ht="14.25" customHeight="1" x14ac:dyDescent="0.3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</row>
    <row r="833" spans="1:93" ht="14.25" customHeight="1" x14ac:dyDescent="0.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</row>
    <row r="834" spans="1:93" ht="14.25" customHeight="1" x14ac:dyDescent="0.3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</row>
    <row r="835" spans="1:93" ht="14.25" customHeight="1" x14ac:dyDescent="0.3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</row>
    <row r="836" spans="1:93" ht="14.25" customHeight="1" x14ac:dyDescent="0.3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</row>
    <row r="837" spans="1:93" ht="14.25" customHeight="1" x14ac:dyDescent="0.3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</row>
    <row r="838" spans="1:93" ht="14.25" customHeight="1" x14ac:dyDescent="0.3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</row>
    <row r="839" spans="1:93" ht="14.25" customHeight="1" x14ac:dyDescent="0.3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</row>
    <row r="840" spans="1:93" ht="14.25" customHeight="1" x14ac:dyDescent="0.3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</row>
    <row r="841" spans="1:93" ht="14.25" customHeight="1" x14ac:dyDescent="0.3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</row>
    <row r="842" spans="1:93" ht="14.25" customHeight="1" x14ac:dyDescent="0.3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</row>
    <row r="843" spans="1:93" ht="14.25" customHeight="1" x14ac:dyDescent="0.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</row>
    <row r="844" spans="1:93" ht="14.25" customHeight="1" x14ac:dyDescent="0.3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</row>
    <row r="845" spans="1:93" ht="14.25" customHeight="1" x14ac:dyDescent="0.3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</row>
    <row r="846" spans="1:93" ht="14.25" customHeight="1" x14ac:dyDescent="0.3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</row>
    <row r="847" spans="1:93" ht="14.25" customHeight="1" x14ac:dyDescent="0.3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</row>
    <row r="848" spans="1:93" ht="14.25" customHeight="1" x14ac:dyDescent="0.3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</row>
    <row r="849" spans="1:93" ht="14.25" customHeight="1" x14ac:dyDescent="0.3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</row>
    <row r="850" spans="1:93" ht="14.25" customHeight="1" x14ac:dyDescent="0.3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</row>
    <row r="851" spans="1:93" ht="14.25" customHeight="1" x14ac:dyDescent="0.3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</row>
    <row r="852" spans="1:93" ht="14.25" customHeight="1" x14ac:dyDescent="0.3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</row>
    <row r="853" spans="1:93" ht="14.25" customHeight="1" x14ac:dyDescent="0.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</row>
    <row r="854" spans="1:93" ht="14.25" customHeight="1" x14ac:dyDescent="0.3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</row>
    <row r="855" spans="1:93" ht="14.25" customHeight="1" x14ac:dyDescent="0.3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</row>
    <row r="856" spans="1:93" ht="14.25" customHeight="1" x14ac:dyDescent="0.3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</row>
    <row r="857" spans="1:93" ht="14.25" customHeight="1" x14ac:dyDescent="0.3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</row>
    <row r="858" spans="1:93" ht="14.25" customHeight="1" x14ac:dyDescent="0.3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</row>
    <row r="859" spans="1:93" ht="14.25" customHeight="1" x14ac:dyDescent="0.3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</row>
    <row r="860" spans="1:93" ht="14.25" customHeight="1" x14ac:dyDescent="0.3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</row>
    <row r="861" spans="1:93" ht="14.25" customHeight="1" x14ac:dyDescent="0.3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</row>
    <row r="862" spans="1:93" ht="14.25" customHeight="1" x14ac:dyDescent="0.3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</row>
    <row r="863" spans="1:93" ht="14.25" customHeight="1" x14ac:dyDescent="0.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</row>
    <row r="864" spans="1:93" ht="14.25" customHeight="1" x14ac:dyDescent="0.3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</row>
    <row r="865" spans="1:93" ht="14.25" customHeight="1" x14ac:dyDescent="0.3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</row>
    <row r="866" spans="1:93" ht="14.25" customHeight="1" x14ac:dyDescent="0.3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</row>
    <row r="867" spans="1:93" ht="14.25" customHeight="1" x14ac:dyDescent="0.3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</row>
    <row r="868" spans="1:93" ht="14.25" customHeight="1" x14ac:dyDescent="0.3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</row>
    <row r="869" spans="1:93" ht="14.25" customHeight="1" x14ac:dyDescent="0.3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</row>
    <row r="870" spans="1:93" ht="14.25" customHeight="1" x14ac:dyDescent="0.3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</row>
    <row r="871" spans="1:93" ht="14.25" customHeight="1" x14ac:dyDescent="0.3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</row>
    <row r="872" spans="1:93" ht="14.25" customHeight="1" x14ac:dyDescent="0.3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</row>
    <row r="873" spans="1:93" ht="14.25" customHeight="1" x14ac:dyDescent="0.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</row>
    <row r="874" spans="1:93" ht="14.25" customHeight="1" x14ac:dyDescent="0.3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</row>
    <row r="875" spans="1:93" ht="14.25" customHeight="1" x14ac:dyDescent="0.3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</row>
    <row r="876" spans="1:93" ht="14.25" customHeight="1" x14ac:dyDescent="0.3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</row>
    <row r="877" spans="1:93" ht="14.25" customHeight="1" x14ac:dyDescent="0.3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</row>
    <row r="878" spans="1:93" ht="14.25" customHeight="1" x14ac:dyDescent="0.3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</row>
    <row r="879" spans="1:93" ht="14.25" customHeight="1" x14ac:dyDescent="0.3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</row>
    <row r="880" spans="1:93" ht="14.25" customHeight="1" x14ac:dyDescent="0.3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</row>
    <row r="881" spans="1:93" ht="14.25" customHeight="1" x14ac:dyDescent="0.3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</row>
    <row r="882" spans="1:93" ht="14.25" customHeight="1" x14ac:dyDescent="0.3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</row>
    <row r="883" spans="1:93" ht="14.25" customHeight="1" x14ac:dyDescent="0.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</row>
    <row r="884" spans="1:93" ht="14.25" customHeight="1" x14ac:dyDescent="0.3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</row>
    <row r="885" spans="1:93" ht="14.25" customHeight="1" x14ac:dyDescent="0.3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</row>
    <row r="886" spans="1:93" ht="14.25" customHeight="1" x14ac:dyDescent="0.3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</row>
    <row r="887" spans="1:93" ht="14.25" customHeight="1" x14ac:dyDescent="0.3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</row>
    <row r="888" spans="1:93" ht="14.25" customHeight="1" x14ac:dyDescent="0.3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</row>
    <row r="889" spans="1:93" ht="14.25" customHeight="1" x14ac:dyDescent="0.3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</row>
    <row r="890" spans="1:93" ht="14.25" customHeight="1" x14ac:dyDescent="0.3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</row>
    <row r="891" spans="1:93" ht="14.25" customHeight="1" x14ac:dyDescent="0.3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</row>
    <row r="892" spans="1:93" ht="14.25" customHeight="1" x14ac:dyDescent="0.3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</row>
    <row r="893" spans="1:93" ht="14.25" customHeight="1" x14ac:dyDescent="0.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</row>
    <row r="894" spans="1:93" ht="14.25" customHeight="1" x14ac:dyDescent="0.3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</row>
    <row r="895" spans="1:93" ht="14.25" customHeight="1" x14ac:dyDescent="0.3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</row>
    <row r="896" spans="1:93" ht="14.25" customHeight="1" x14ac:dyDescent="0.3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</row>
    <row r="897" spans="1:93" ht="14.25" customHeight="1" x14ac:dyDescent="0.3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</row>
    <row r="898" spans="1:93" ht="14.25" customHeight="1" x14ac:dyDescent="0.3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</row>
    <row r="899" spans="1:93" ht="14.25" customHeight="1" x14ac:dyDescent="0.3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</row>
    <row r="900" spans="1:93" ht="14.25" customHeight="1" x14ac:dyDescent="0.3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</row>
    <row r="901" spans="1:93" ht="14.25" customHeight="1" x14ac:dyDescent="0.3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</row>
    <row r="902" spans="1:93" ht="14.25" customHeight="1" x14ac:dyDescent="0.3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</row>
    <row r="903" spans="1:93" ht="14.25" customHeight="1" x14ac:dyDescent="0.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</row>
    <row r="904" spans="1:93" ht="14.25" customHeight="1" x14ac:dyDescent="0.3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</row>
    <row r="905" spans="1:93" ht="14.25" customHeight="1" x14ac:dyDescent="0.3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</row>
    <row r="906" spans="1:93" ht="14.25" customHeight="1" x14ac:dyDescent="0.3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</row>
    <row r="907" spans="1:93" ht="14.25" customHeight="1" x14ac:dyDescent="0.3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</row>
    <row r="908" spans="1:93" ht="14.25" customHeight="1" x14ac:dyDescent="0.3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</row>
    <row r="909" spans="1:93" ht="14.25" customHeight="1" x14ac:dyDescent="0.3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</row>
    <row r="910" spans="1:93" ht="14.25" customHeight="1" x14ac:dyDescent="0.3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</row>
    <row r="911" spans="1:93" ht="14.25" customHeight="1" x14ac:dyDescent="0.3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</row>
    <row r="912" spans="1:93" ht="14.25" customHeight="1" x14ac:dyDescent="0.3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</row>
    <row r="913" spans="1:93" ht="14.25" customHeight="1" x14ac:dyDescent="0.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</row>
    <row r="914" spans="1:93" ht="14.25" customHeight="1" x14ac:dyDescent="0.3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</row>
    <row r="915" spans="1:93" ht="14.25" customHeight="1" x14ac:dyDescent="0.3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</row>
    <row r="916" spans="1:93" ht="14.25" customHeight="1" x14ac:dyDescent="0.3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</row>
    <row r="917" spans="1:93" ht="14.25" customHeight="1" x14ac:dyDescent="0.3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</row>
    <row r="918" spans="1:93" ht="14.25" customHeight="1" x14ac:dyDescent="0.3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</row>
    <row r="919" spans="1:93" ht="14.25" customHeight="1" x14ac:dyDescent="0.3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</row>
    <row r="920" spans="1:93" ht="14.25" customHeight="1" x14ac:dyDescent="0.3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</row>
    <row r="921" spans="1:93" ht="14.25" customHeight="1" x14ac:dyDescent="0.3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</row>
    <row r="922" spans="1:93" ht="14.25" customHeight="1" x14ac:dyDescent="0.3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</row>
    <row r="923" spans="1:93" ht="14.25" customHeight="1" x14ac:dyDescent="0.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</row>
    <row r="924" spans="1:93" ht="14.25" customHeight="1" x14ac:dyDescent="0.3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</row>
    <row r="925" spans="1:93" ht="14.25" customHeight="1" x14ac:dyDescent="0.3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</row>
    <row r="926" spans="1:93" ht="14.25" customHeight="1" x14ac:dyDescent="0.3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</row>
    <row r="927" spans="1:93" ht="14.25" customHeight="1" x14ac:dyDescent="0.3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</row>
    <row r="928" spans="1:93" ht="14.25" customHeight="1" x14ac:dyDescent="0.3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</row>
    <row r="929" spans="1:93" ht="14.25" customHeight="1" x14ac:dyDescent="0.3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</row>
    <row r="930" spans="1:93" ht="14.25" customHeight="1" x14ac:dyDescent="0.3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</row>
    <row r="931" spans="1:93" ht="14.25" customHeight="1" x14ac:dyDescent="0.3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</row>
    <row r="932" spans="1:93" ht="14.25" customHeight="1" x14ac:dyDescent="0.3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</row>
    <row r="933" spans="1:93" ht="14.25" customHeight="1" x14ac:dyDescent="0.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</row>
    <row r="934" spans="1:93" ht="14.25" customHeight="1" x14ac:dyDescent="0.3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</row>
    <row r="935" spans="1:93" ht="14.25" customHeight="1" x14ac:dyDescent="0.3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</row>
    <row r="936" spans="1:93" ht="14.25" customHeight="1" x14ac:dyDescent="0.3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</row>
    <row r="937" spans="1:93" ht="14.25" customHeight="1" x14ac:dyDescent="0.3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</row>
    <row r="938" spans="1:93" ht="14.25" customHeight="1" x14ac:dyDescent="0.3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</row>
    <row r="939" spans="1:93" ht="14.25" customHeight="1" x14ac:dyDescent="0.3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</row>
    <row r="940" spans="1:93" ht="14.25" customHeight="1" x14ac:dyDescent="0.3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</row>
    <row r="941" spans="1:93" ht="14.25" customHeight="1" x14ac:dyDescent="0.3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/>
      <c r="CK941" s="7"/>
      <c r="CL941" s="7"/>
      <c r="CM941" s="7"/>
      <c r="CN941" s="7"/>
      <c r="CO941" s="7"/>
    </row>
    <row r="942" spans="1:93" ht="14.25" customHeight="1" x14ac:dyDescent="0.3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</row>
    <row r="943" spans="1:93" ht="14.25" customHeight="1" x14ac:dyDescent="0.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</row>
    <row r="944" spans="1:93" ht="14.25" customHeight="1" x14ac:dyDescent="0.3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</row>
    <row r="945" spans="1:93" ht="14.25" customHeight="1" x14ac:dyDescent="0.3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</row>
    <row r="946" spans="1:93" ht="14.25" customHeight="1" x14ac:dyDescent="0.3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</row>
    <row r="947" spans="1:93" ht="14.25" customHeight="1" x14ac:dyDescent="0.3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</row>
    <row r="948" spans="1:93" ht="14.25" customHeight="1" x14ac:dyDescent="0.3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</row>
    <row r="949" spans="1:93" ht="14.25" customHeight="1" x14ac:dyDescent="0.3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</row>
    <row r="950" spans="1:93" ht="14.25" customHeight="1" x14ac:dyDescent="0.3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</row>
    <row r="951" spans="1:93" ht="14.25" customHeight="1" x14ac:dyDescent="0.3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</row>
    <row r="952" spans="1:93" ht="14.25" customHeight="1" x14ac:dyDescent="0.3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</row>
    <row r="953" spans="1:93" ht="14.25" customHeight="1" x14ac:dyDescent="0.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</row>
    <row r="954" spans="1:93" ht="14.25" customHeight="1" x14ac:dyDescent="0.3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</row>
    <row r="955" spans="1:93" ht="14.25" customHeight="1" x14ac:dyDescent="0.3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  <c r="CK955" s="7"/>
      <c r="CL955" s="7"/>
      <c r="CM955" s="7"/>
      <c r="CN955" s="7"/>
      <c r="CO955" s="7"/>
    </row>
    <row r="956" spans="1:93" ht="14.25" customHeight="1" x14ac:dyDescent="0.3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</row>
    <row r="957" spans="1:93" ht="14.25" customHeight="1" x14ac:dyDescent="0.3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  <c r="CO957" s="7"/>
    </row>
    <row r="958" spans="1:93" ht="14.25" customHeight="1" x14ac:dyDescent="0.3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  <c r="CO958" s="7"/>
    </row>
    <row r="959" spans="1:93" ht="14.25" customHeight="1" x14ac:dyDescent="0.3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</row>
    <row r="960" spans="1:93" ht="14.25" customHeight="1" x14ac:dyDescent="0.3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/>
      <c r="CN960" s="7"/>
      <c r="CO960" s="7"/>
    </row>
    <row r="961" spans="1:93" ht="14.25" customHeight="1" x14ac:dyDescent="0.3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  <c r="CO961" s="7"/>
    </row>
    <row r="962" spans="1:93" ht="14.25" customHeight="1" x14ac:dyDescent="0.3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</row>
    <row r="963" spans="1:93" ht="14.25" customHeight="1" x14ac:dyDescent="0.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</row>
    <row r="964" spans="1:93" ht="14.25" customHeight="1" x14ac:dyDescent="0.3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</row>
    <row r="965" spans="1:93" ht="14.25" customHeight="1" x14ac:dyDescent="0.3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</row>
    <row r="966" spans="1:93" ht="14.25" customHeight="1" x14ac:dyDescent="0.3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  <c r="CO966" s="7"/>
    </row>
    <row r="967" spans="1:93" ht="14.25" customHeight="1" x14ac:dyDescent="0.3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  <c r="CO967" s="7"/>
    </row>
    <row r="968" spans="1:93" ht="14.25" customHeight="1" x14ac:dyDescent="0.3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  <c r="CK968" s="7"/>
      <c r="CL968" s="7"/>
      <c r="CM968" s="7"/>
      <c r="CN968" s="7"/>
      <c r="CO968" s="7"/>
    </row>
    <row r="969" spans="1:93" ht="14.25" customHeight="1" x14ac:dyDescent="0.3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</row>
    <row r="970" spans="1:93" ht="14.25" customHeight="1" x14ac:dyDescent="0.3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</row>
    <row r="971" spans="1:93" ht="14.25" customHeight="1" x14ac:dyDescent="0.3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  <c r="CK971" s="7"/>
      <c r="CL971" s="7"/>
      <c r="CM971" s="7"/>
      <c r="CN971" s="7"/>
      <c r="CO971" s="7"/>
    </row>
    <row r="972" spans="1:93" ht="14.25" customHeight="1" x14ac:dyDescent="0.3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</row>
    <row r="973" spans="1:93" ht="14.25" customHeight="1" x14ac:dyDescent="0.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</row>
    <row r="974" spans="1:93" ht="14.25" customHeight="1" x14ac:dyDescent="0.3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</row>
    <row r="975" spans="1:93" ht="14.25" customHeight="1" x14ac:dyDescent="0.3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</row>
    <row r="976" spans="1:93" ht="14.25" customHeight="1" x14ac:dyDescent="0.3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  <c r="CO976" s="7"/>
    </row>
    <row r="977" spans="1:93" ht="14.25" customHeight="1" x14ac:dyDescent="0.3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</row>
    <row r="978" spans="1:93" ht="14.25" customHeight="1" x14ac:dyDescent="0.3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</row>
    <row r="979" spans="1:93" ht="14.25" customHeight="1" x14ac:dyDescent="0.3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</row>
    <row r="980" spans="1:93" ht="14.25" customHeight="1" x14ac:dyDescent="0.3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</row>
    <row r="981" spans="1:93" ht="14.25" customHeight="1" x14ac:dyDescent="0.3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</row>
    <row r="982" spans="1:93" ht="14.25" customHeight="1" x14ac:dyDescent="0.3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</row>
    <row r="983" spans="1:93" ht="14.25" customHeight="1" x14ac:dyDescent="0.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/>
      <c r="CD983" s="7"/>
      <c r="CE983" s="7"/>
      <c r="CF983" s="7"/>
      <c r="CG983" s="7"/>
      <c r="CH983" s="7"/>
      <c r="CI983" s="7"/>
      <c r="CJ983" s="7"/>
      <c r="CK983" s="7"/>
      <c r="CL983" s="7"/>
      <c r="CM983" s="7"/>
      <c r="CN983" s="7"/>
      <c r="CO983" s="7"/>
    </row>
    <row r="984" spans="1:93" ht="14.25" customHeight="1" x14ac:dyDescent="0.3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</row>
    <row r="985" spans="1:93" ht="14.25" customHeight="1" x14ac:dyDescent="0.3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</row>
    <row r="986" spans="1:93" ht="14.25" customHeight="1" x14ac:dyDescent="0.3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7"/>
      <c r="CC986" s="7"/>
      <c r="CD986" s="7"/>
      <c r="CE986" s="7"/>
      <c r="CF986" s="7"/>
      <c r="CG986" s="7"/>
      <c r="CH986" s="7"/>
      <c r="CI986" s="7"/>
      <c r="CJ986" s="7"/>
      <c r="CK986" s="7"/>
      <c r="CL986" s="7"/>
      <c r="CM986" s="7"/>
      <c r="CN986" s="7"/>
      <c r="CO986" s="7"/>
    </row>
    <row r="987" spans="1:93" ht="14.25" customHeight="1" x14ac:dyDescent="0.3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7"/>
      <c r="CC987" s="7"/>
      <c r="CD987" s="7"/>
      <c r="CE987" s="7"/>
      <c r="CF987" s="7"/>
      <c r="CG987" s="7"/>
      <c r="CH987" s="7"/>
      <c r="CI987" s="7"/>
      <c r="CJ987" s="7"/>
      <c r="CK987" s="7"/>
      <c r="CL987" s="7"/>
      <c r="CM987" s="7"/>
      <c r="CN987" s="7"/>
      <c r="CO987" s="7"/>
    </row>
    <row r="988" spans="1:93" ht="14.25" customHeight="1" x14ac:dyDescent="0.3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7"/>
      <c r="CC988" s="7"/>
      <c r="CD988" s="7"/>
      <c r="CE988" s="7"/>
      <c r="CF988" s="7"/>
      <c r="CG988" s="7"/>
      <c r="CH988" s="7"/>
      <c r="CI988" s="7"/>
      <c r="CJ988" s="7"/>
      <c r="CK988" s="7"/>
      <c r="CL988" s="7"/>
      <c r="CM988" s="7"/>
      <c r="CN988" s="7"/>
      <c r="CO988" s="7"/>
    </row>
    <row r="989" spans="1:93" ht="14.25" customHeight="1" x14ac:dyDescent="0.3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/>
      <c r="CG989" s="7"/>
      <c r="CH989" s="7"/>
      <c r="CI989" s="7"/>
      <c r="CJ989" s="7"/>
      <c r="CK989" s="7"/>
      <c r="CL989" s="7"/>
      <c r="CM989" s="7"/>
      <c r="CN989" s="7"/>
      <c r="CO989" s="7"/>
    </row>
    <row r="990" spans="1:93" ht="14.25" customHeight="1" x14ac:dyDescent="0.3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/>
      <c r="CG990" s="7"/>
      <c r="CH990" s="7"/>
      <c r="CI990" s="7"/>
      <c r="CJ990" s="7"/>
      <c r="CK990" s="7"/>
      <c r="CL990" s="7"/>
      <c r="CM990" s="7"/>
      <c r="CN990" s="7"/>
      <c r="CO990" s="7"/>
    </row>
    <row r="991" spans="1:93" ht="14.25" customHeight="1" x14ac:dyDescent="0.3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</row>
    <row r="992" spans="1:93" ht="14.25" customHeight="1" x14ac:dyDescent="0.3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7"/>
      <c r="CC992" s="7"/>
      <c r="CD992" s="7"/>
      <c r="CE992" s="7"/>
      <c r="CF992" s="7"/>
      <c r="CG992" s="7"/>
      <c r="CH992" s="7"/>
      <c r="CI992" s="7"/>
      <c r="CJ992" s="7"/>
      <c r="CK992" s="7"/>
      <c r="CL992" s="7"/>
      <c r="CM992" s="7"/>
      <c r="CN992" s="7"/>
      <c r="CO992" s="7"/>
    </row>
    <row r="993" spans="1:93" ht="14.25" customHeight="1" x14ac:dyDescent="0.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7"/>
      <c r="CC993" s="7"/>
      <c r="CD993" s="7"/>
      <c r="CE993" s="7"/>
      <c r="CF993" s="7"/>
      <c r="CG993" s="7"/>
      <c r="CH993" s="7"/>
      <c r="CI993" s="7"/>
      <c r="CJ993" s="7"/>
      <c r="CK993" s="7"/>
      <c r="CL993" s="7"/>
      <c r="CM993" s="7"/>
      <c r="CN993" s="7"/>
      <c r="CO993" s="7"/>
    </row>
    <row r="994" spans="1:93" ht="14.25" customHeight="1" x14ac:dyDescent="0.3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</row>
    <row r="995" spans="1:93" ht="14.25" customHeight="1" x14ac:dyDescent="0.3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7"/>
      <c r="CC995" s="7"/>
      <c r="CD995" s="7"/>
      <c r="CE995" s="7"/>
      <c r="CF995" s="7"/>
      <c r="CG995" s="7"/>
      <c r="CH995" s="7"/>
      <c r="CI995" s="7"/>
      <c r="CJ995" s="7"/>
      <c r="CK995" s="7"/>
      <c r="CL995" s="7"/>
      <c r="CM995" s="7"/>
      <c r="CN995" s="7"/>
      <c r="CO995" s="7"/>
    </row>
    <row r="996" spans="1:93" ht="14.25" customHeight="1" x14ac:dyDescent="0.3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7"/>
      <c r="CC996" s="7"/>
      <c r="CD996" s="7"/>
      <c r="CE996" s="7"/>
      <c r="CF996" s="7"/>
      <c r="CG996" s="7"/>
      <c r="CH996" s="7"/>
      <c r="CI996" s="7"/>
      <c r="CJ996" s="7"/>
      <c r="CK996" s="7"/>
      <c r="CL996" s="7"/>
      <c r="CM996" s="7"/>
      <c r="CN996" s="7"/>
      <c r="CO996" s="7"/>
    </row>
    <row r="997" spans="1:93" ht="14.25" customHeight="1" x14ac:dyDescent="0.3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</row>
    <row r="998" spans="1:93" ht="14.25" customHeight="1" x14ac:dyDescent="0.3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</row>
    <row r="999" spans="1:93" ht="14.25" customHeight="1" x14ac:dyDescent="0.3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  <c r="CE999" s="7"/>
      <c r="CF999" s="7"/>
      <c r="CG999" s="7"/>
      <c r="CH999" s="7"/>
      <c r="CI999" s="7"/>
      <c r="CJ999" s="7"/>
      <c r="CK999" s="7"/>
      <c r="CL999" s="7"/>
      <c r="CM999" s="7"/>
      <c r="CN999" s="7"/>
      <c r="CO999" s="7"/>
    </row>
    <row r="1000" spans="1:93" ht="14.25" customHeight="1" x14ac:dyDescent="0.3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7"/>
      <c r="CC1000" s="7"/>
      <c r="CD1000" s="7"/>
      <c r="CE1000" s="7"/>
      <c r="CF1000" s="7"/>
      <c r="CG1000" s="7"/>
      <c r="CH1000" s="7"/>
      <c r="CI1000" s="7"/>
      <c r="CJ1000" s="7"/>
      <c r="CK1000" s="7"/>
      <c r="CL1000" s="7"/>
      <c r="CM1000" s="7"/>
      <c r="CN1000" s="7"/>
      <c r="CO1000" s="7"/>
    </row>
  </sheetData>
  <mergeCells count="6">
    <mergeCell ref="E97:CO97"/>
    <mergeCell ref="B1:X1"/>
    <mergeCell ref="Y1:AU1"/>
    <mergeCell ref="AV1:BR1"/>
    <mergeCell ref="BS1:CO1"/>
    <mergeCell ref="D49:CO49"/>
  </mergeCells>
  <conditionalFormatting sqref="AR93">
    <cfRule type="expression" dxfId="59" priority="1">
      <formula>AR94:BN94=MAX($B94:$CO94)</formula>
    </cfRule>
  </conditionalFormatting>
  <conditionalFormatting sqref="AC46:AD47">
    <cfRule type="expression" dxfId="58" priority="2">
      <formula>AB46:AX46=MAX($B46:$CO46)</formula>
    </cfRule>
  </conditionalFormatting>
  <conditionalFormatting sqref="B3:AA143 AB3:AD45 AE3:AQ143 AR3:AR92 AS3:CO143 AB47:AB143 AC48:AD143 AR95:AR143">
    <cfRule type="expression" dxfId="57" priority="3">
      <formula>B3:X3=MAX($B3:$CO3)</formula>
    </cfRule>
  </conditionalFormatting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O1000"/>
  <sheetViews>
    <sheetView workbookViewId="0"/>
  </sheetViews>
  <sheetFormatPr defaultColWidth="12.59765625" defaultRowHeight="15" customHeight="1" x14ac:dyDescent="0.25"/>
  <cols>
    <col min="1" max="93" width="7.59765625" customWidth="1"/>
  </cols>
  <sheetData>
    <row r="1" spans="1:93" ht="14.25" customHeight="1" x14ac:dyDescent="0.3">
      <c r="B1" s="28" t="s">
        <v>0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8" t="s">
        <v>1</v>
      </c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8" t="s">
        <v>2</v>
      </c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8" t="s">
        <v>3</v>
      </c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</row>
    <row r="2" spans="1:93" ht="14.25" customHeight="1" x14ac:dyDescent="0.3">
      <c r="A2" s="7" t="s">
        <v>4</v>
      </c>
      <c r="B2" s="7" t="s">
        <v>5</v>
      </c>
      <c r="C2" s="7" t="s">
        <v>6</v>
      </c>
      <c r="D2" s="7" t="s">
        <v>7</v>
      </c>
      <c r="E2" s="7" t="s">
        <v>8</v>
      </c>
      <c r="F2" s="7" t="s">
        <v>9</v>
      </c>
      <c r="G2" s="7" t="s">
        <v>10</v>
      </c>
      <c r="H2" s="7" t="s">
        <v>11</v>
      </c>
      <c r="I2" s="7" t="s">
        <v>12</v>
      </c>
      <c r="J2" s="7" t="s">
        <v>13</v>
      </c>
      <c r="K2" s="7" t="s">
        <v>14</v>
      </c>
      <c r="L2" s="7" t="s">
        <v>15</v>
      </c>
      <c r="M2" s="7" t="s">
        <v>16</v>
      </c>
      <c r="N2" s="7" t="s">
        <v>17</v>
      </c>
      <c r="O2" s="7" t="s">
        <v>18</v>
      </c>
      <c r="P2" s="7" t="s">
        <v>19</v>
      </c>
      <c r="Q2" s="7" t="s">
        <v>20</v>
      </c>
      <c r="R2" s="7" t="s">
        <v>21</v>
      </c>
      <c r="S2" s="7" t="s">
        <v>22</v>
      </c>
      <c r="T2" s="7" t="s">
        <v>23</v>
      </c>
      <c r="U2" s="7" t="s">
        <v>24</v>
      </c>
      <c r="V2" s="7" t="s">
        <v>25</v>
      </c>
      <c r="W2" s="7" t="s">
        <v>26</v>
      </c>
      <c r="X2" s="7" t="s">
        <v>27</v>
      </c>
      <c r="Y2" s="7" t="s">
        <v>5</v>
      </c>
      <c r="Z2" s="7" t="s">
        <v>6</v>
      </c>
      <c r="AA2" s="7" t="s">
        <v>7</v>
      </c>
      <c r="AB2" s="7" t="s">
        <v>8</v>
      </c>
      <c r="AC2" s="7" t="s">
        <v>9</v>
      </c>
      <c r="AD2" s="7" t="s">
        <v>10</v>
      </c>
      <c r="AE2" s="7" t="s">
        <v>11</v>
      </c>
      <c r="AF2" s="7" t="s">
        <v>12</v>
      </c>
      <c r="AG2" s="7" t="s">
        <v>13</v>
      </c>
      <c r="AH2" s="7" t="s">
        <v>14</v>
      </c>
      <c r="AI2" s="7" t="s">
        <v>15</v>
      </c>
      <c r="AJ2" s="7" t="s">
        <v>16</v>
      </c>
      <c r="AK2" s="7" t="s">
        <v>17</v>
      </c>
      <c r="AL2" s="7" t="s">
        <v>18</v>
      </c>
      <c r="AM2" s="7" t="s">
        <v>19</v>
      </c>
      <c r="AN2" s="7" t="s">
        <v>20</v>
      </c>
      <c r="AO2" s="7" t="s">
        <v>21</v>
      </c>
      <c r="AP2" s="7" t="s">
        <v>22</v>
      </c>
      <c r="AQ2" s="7" t="s">
        <v>23</v>
      </c>
      <c r="AR2" s="7" t="s">
        <v>24</v>
      </c>
      <c r="AS2" s="7" t="s">
        <v>25</v>
      </c>
      <c r="AT2" s="7" t="s">
        <v>26</v>
      </c>
      <c r="AU2" s="7" t="s">
        <v>27</v>
      </c>
      <c r="AV2" s="7" t="s">
        <v>5</v>
      </c>
      <c r="AW2" s="7" t="s">
        <v>6</v>
      </c>
      <c r="AX2" s="7" t="s">
        <v>7</v>
      </c>
      <c r="AY2" s="7" t="s">
        <v>8</v>
      </c>
      <c r="AZ2" s="7" t="s">
        <v>9</v>
      </c>
      <c r="BA2" s="7" t="s">
        <v>10</v>
      </c>
      <c r="BB2" s="7" t="s">
        <v>11</v>
      </c>
      <c r="BC2" s="7" t="s">
        <v>12</v>
      </c>
      <c r="BD2" s="7" t="s">
        <v>13</v>
      </c>
      <c r="BE2" s="7" t="s">
        <v>14</v>
      </c>
      <c r="BF2" s="7" t="s">
        <v>15</v>
      </c>
      <c r="BG2" s="7" t="s">
        <v>16</v>
      </c>
      <c r="BH2" s="7" t="s">
        <v>17</v>
      </c>
      <c r="BI2" s="7" t="s">
        <v>18</v>
      </c>
      <c r="BJ2" s="7" t="s">
        <v>19</v>
      </c>
      <c r="BK2" s="7" t="s">
        <v>20</v>
      </c>
      <c r="BL2" s="7" t="s">
        <v>21</v>
      </c>
      <c r="BM2" s="7" t="s">
        <v>22</v>
      </c>
      <c r="BN2" s="7" t="s">
        <v>23</v>
      </c>
      <c r="BO2" s="7" t="s">
        <v>24</v>
      </c>
      <c r="BP2" s="7" t="s">
        <v>25</v>
      </c>
      <c r="BQ2" s="7" t="s">
        <v>26</v>
      </c>
      <c r="BR2" s="7" t="s">
        <v>27</v>
      </c>
      <c r="BS2" s="7" t="s">
        <v>5</v>
      </c>
      <c r="BT2" s="7" t="s">
        <v>6</v>
      </c>
      <c r="BU2" s="7" t="s">
        <v>7</v>
      </c>
      <c r="BV2" s="7" t="s">
        <v>8</v>
      </c>
      <c r="BW2" s="7" t="s">
        <v>9</v>
      </c>
      <c r="BX2" s="7" t="s">
        <v>10</v>
      </c>
      <c r="BY2" s="7" t="s">
        <v>11</v>
      </c>
      <c r="BZ2" s="7" t="s">
        <v>12</v>
      </c>
      <c r="CA2" s="7" t="s">
        <v>13</v>
      </c>
      <c r="CB2" s="7" t="s">
        <v>14</v>
      </c>
      <c r="CC2" s="7" t="s">
        <v>15</v>
      </c>
      <c r="CD2" s="7" t="s">
        <v>16</v>
      </c>
      <c r="CE2" s="7" t="s">
        <v>17</v>
      </c>
      <c r="CF2" s="7" t="s">
        <v>18</v>
      </c>
      <c r="CG2" s="7" t="s">
        <v>19</v>
      </c>
      <c r="CH2" s="7" t="s">
        <v>20</v>
      </c>
      <c r="CI2" s="7" t="s">
        <v>21</v>
      </c>
      <c r="CJ2" s="7" t="s">
        <v>22</v>
      </c>
      <c r="CK2" s="7" t="s">
        <v>23</v>
      </c>
      <c r="CL2" s="7" t="s">
        <v>24</v>
      </c>
      <c r="CM2" s="7" t="s">
        <v>25</v>
      </c>
      <c r="CN2" s="7" t="s">
        <v>26</v>
      </c>
      <c r="CO2" s="7" t="s">
        <v>27</v>
      </c>
    </row>
    <row r="3" spans="1:93" ht="14.25" customHeight="1" x14ac:dyDescent="0.3">
      <c r="A3" s="14" t="s">
        <v>62</v>
      </c>
      <c r="B3" s="14">
        <v>0.81601683110894796</v>
      </c>
      <c r="C3" s="14">
        <v>0.69868606044862303</v>
      </c>
      <c r="D3" s="14">
        <v>0.80068692919867701</v>
      </c>
      <c r="E3" s="14">
        <v>0.80825950319252304</v>
      </c>
      <c r="F3" s="14">
        <v>0.81423146688229897</v>
      </c>
      <c r="G3" s="14">
        <v>0.81532357119241605</v>
      </c>
      <c r="H3" s="14">
        <v>0.81848400482325601</v>
      </c>
      <c r="I3" s="14">
        <v>0.80893218723690996</v>
      </c>
      <c r="J3" s="14">
        <v>0.80721225563077803</v>
      </c>
      <c r="K3" s="14">
        <v>0.80834474448535198</v>
      </c>
      <c r="L3" s="14">
        <v>0.80899370479899801</v>
      </c>
      <c r="M3" s="14">
        <v>0.80800067161924705</v>
      </c>
      <c r="N3" s="14">
        <v>0.80166758120627102</v>
      </c>
      <c r="O3" s="14">
        <v>0.80480464235983495</v>
      </c>
      <c r="P3" s="14">
        <v>0.79715885095453098</v>
      </c>
      <c r="Q3" s="14">
        <v>0.79650797738954404</v>
      </c>
      <c r="R3" s="14">
        <v>0.78960800892327898</v>
      </c>
      <c r="S3" s="14">
        <v>0.79007510750167897</v>
      </c>
      <c r="T3" s="14">
        <v>0.78635500144525405</v>
      </c>
      <c r="U3" s="14">
        <v>0.79310833089358901</v>
      </c>
      <c r="V3" s="14">
        <v>0.78459454644184101</v>
      </c>
      <c r="W3" s="14">
        <v>0.79496751727058801</v>
      </c>
      <c r="X3" s="14">
        <v>0.78574917958574997</v>
      </c>
      <c r="Y3" s="7">
        <v>0.83300157181462398</v>
      </c>
      <c r="Z3" s="15">
        <v>0.69871516311992599</v>
      </c>
      <c r="AA3" s="15">
        <v>0.83282036436791596</v>
      </c>
      <c r="AB3" s="15">
        <v>0.83345027417027095</v>
      </c>
      <c r="AC3" s="15">
        <v>0.83274349671158798</v>
      </c>
      <c r="AD3" s="15">
        <v>0.83055947537677699</v>
      </c>
      <c r="AE3" s="15">
        <v>0.83072937187213702</v>
      </c>
      <c r="AF3" s="15">
        <v>0.83070930305254698</v>
      </c>
      <c r="AG3" s="15">
        <v>0.83084944548754103</v>
      </c>
      <c r="AH3" s="15">
        <v>0.83173363387531696</v>
      </c>
      <c r="AI3" s="15">
        <v>0.83097003493896904</v>
      </c>
      <c r="AJ3" s="15">
        <v>0.82998862965893705</v>
      </c>
      <c r="AK3" s="15">
        <v>0.83004312073377595</v>
      </c>
      <c r="AL3" s="15">
        <v>0.83065693023090903</v>
      </c>
      <c r="AM3" s="15">
        <v>0.83054733828525495</v>
      </c>
      <c r="AN3" s="15">
        <v>0.83309988319596795</v>
      </c>
      <c r="AO3" s="15">
        <v>0.83072457790753695</v>
      </c>
      <c r="AP3" s="15">
        <v>0.83196215902869297</v>
      </c>
      <c r="AQ3" s="15">
        <v>0.83089583277260404</v>
      </c>
      <c r="AR3" s="15">
        <v>0.83082615898330503</v>
      </c>
      <c r="AS3" s="15">
        <v>0.83249549084709396</v>
      </c>
      <c r="AT3" s="15">
        <v>0.83025554173378902</v>
      </c>
      <c r="AU3" s="15">
        <v>0.83177584865582599</v>
      </c>
      <c r="AV3" s="15">
        <v>0.69871516311992599</v>
      </c>
      <c r="AW3" s="15">
        <v>0.69871516311992599</v>
      </c>
      <c r="AX3" s="15">
        <v>0.71098908004300998</v>
      </c>
      <c r="AY3" s="15">
        <v>0.69871516311992599</v>
      </c>
      <c r="AZ3" s="15">
        <v>0.728606605986165</v>
      </c>
      <c r="BA3" s="15">
        <v>0.70771871494232297</v>
      </c>
      <c r="BB3" s="15">
        <v>0.71857591398654197</v>
      </c>
      <c r="BC3" s="15">
        <v>0.69871516311992599</v>
      </c>
      <c r="BD3" s="15">
        <v>0.71857591398654197</v>
      </c>
      <c r="BE3" s="15">
        <v>0.71863118330952402</v>
      </c>
      <c r="BF3" s="15">
        <v>0.71857591398654197</v>
      </c>
      <c r="BG3" s="15">
        <v>0.69873615792002297</v>
      </c>
      <c r="BH3" s="15">
        <v>0.728606605986165</v>
      </c>
      <c r="BI3" s="15">
        <v>0.71858408470114898</v>
      </c>
      <c r="BJ3" s="15">
        <v>0.729204298436398</v>
      </c>
      <c r="BK3" s="15">
        <v>0.67115017493123597</v>
      </c>
      <c r="BL3" s="15">
        <v>0.70783872923875801</v>
      </c>
      <c r="BM3" s="15">
        <v>0.70778901235634895</v>
      </c>
      <c r="BN3" s="15">
        <v>0.73084958182641002</v>
      </c>
      <c r="BO3" s="15">
        <v>0.71857591398654197</v>
      </c>
      <c r="BP3" s="15">
        <v>0.728606605986165</v>
      </c>
      <c r="BQ3" s="15">
        <v>0.73914192828290104</v>
      </c>
      <c r="BR3" s="15">
        <v>0.73718941032525798</v>
      </c>
    </row>
    <row r="4" spans="1:93" ht="14.25" customHeight="1" x14ac:dyDescent="0.3">
      <c r="A4" s="14" t="s">
        <v>63</v>
      </c>
      <c r="B4" s="14">
        <v>0.64364133024635095</v>
      </c>
      <c r="C4" s="14">
        <v>0.218955528327059</v>
      </c>
      <c r="D4" s="14">
        <v>0.63917443060885204</v>
      </c>
      <c r="E4" s="14">
        <v>0.62555482443384403</v>
      </c>
      <c r="F4" s="14">
        <v>0.61666745314876803</v>
      </c>
      <c r="G4" s="14">
        <v>0.61186929752040298</v>
      </c>
      <c r="H4" s="14">
        <v>0.58579114042748404</v>
      </c>
      <c r="I4" s="14">
        <v>0.62671189258608195</v>
      </c>
      <c r="J4" s="14">
        <v>0.60477927256368502</v>
      </c>
      <c r="K4" s="14">
        <v>0.66565666641492904</v>
      </c>
      <c r="L4" s="14">
        <v>0.64197248438495003</v>
      </c>
      <c r="M4" s="14">
        <v>0.64494749290569098</v>
      </c>
      <c r="N4" s="14">
        <v>0.61043783819581898</v>
      </c>
      <c r="O4" s="14">
        <v>0.62373284883623603</v>
      </c>
      <c r="P4" s="14">
        <v>0.63713603789604401</v>
      </c>
      <c r="Q4" s="14">
        <v>0.65653428591612495</v>
      </c>
      <c r="R4" s="14">
        <v>0.61614162797416105</v>
      </c>
      <c r="S4" s="14">
        <v>0.595353565580511</v>
      </c>
      <c r="T4" s="14">
        <v>0.619211631872293</v>
      </c>
      <c r="U4" s="14">
        <v>0.67811569448703102</v>
      </c>
      <c r="V4" s="14">
        <v>0.639300829550563</v>
      </c>
      <c r="W4" s="14">
        <v>0.63925561577743795</v>
      </c>
      <c r="X4" s="14">
        <v>0.58589600812290499</v>
      </c>
      <c r="Y4" s="7">
        <v>0.38831236458332702</v>
      </c>
      <c r="Z4" s="15">
        <v>0.127169662345653</v>
      </c>
      <c r="AA4" s="15">
        <v>0.39119102766802699</v>
      </c>
      <c r="AB4" s="15">
        <v>0.39212486345373099</v>
      </c>
      <c r="AC4" s="15">
        <v>0.40232886828822101</v>
      </c>
      <c r="AD4" s="15">
        <v>0.44952818458392502</v>
      </c>
      <c r="AE4" s="15">
        <v>0.437308154547977</v>
      </c>
      <c r="AF4" s="15">
        <v>0.478556949115165</v>
      </c>
      <c r="AG4" s="15">
        <v>0.44702382996096002</v>
      </c>
      <c r="AH4" s="15">
        <v>0.45025628580343002</v>
      </c>
      <c r="AI4" s="15">
        <v>0.44732463009217399</v>
      </c>
      <c r="AJ4" s="15">
        <v>0.40214825982202401</v>
      </c>
      <c r="AK4" s="15">
        <v>0.44832545825160203</v>
      </c>
      <c r="AL4" s="15">
        <v>0.40286798185140699</v>
      </c>
      <c r="AM4" s="15">
        <v>0.46498917061484202</v>
      </c>
      <c r="AN4" s="15">
        <v>0.39047105890941303</v>
      </c>
      <c r="AO4" s="15">
        <v>0.39829990231891099</v>
      </c>
      <c r="AP4" s="15">
        <v>0.43782507430943002</v>
      </c>
      <c r="AQ4" s="15">
        <v>0.42706337326404098</v>
      </c>
      <c r="AR4" s="15">
        <v>0.38346752433966003</v>
      </c>
      <c r="AS4" s="15">
        <v>0.38493739700172702</v>
      </c>
      <c r="AT4" s="15">
        <v>0.38902164127613198</v>
      </c>
      <c r="AU4" s="15">
        <v>0.39136480715475402</v>
      </c>
      <c r="AV4" s="15">
        <v>0.123378579034399</v>
      </c>
      <c r="AW4" s="15">
        <v>0.12545016026074601</v>
      </c>
      <c r="AX4" s="15">
        <v>0.118091773258778</v>
      </c>
      <c r="AY4" s="15">
        <v>0.12545016026074601</v>
      </c>
      <c r="AZ4" s="15">
        <v>0.12592860679144999</v>
      </c>
      <c r="BA4" s="15">
        <v>5.2739611302992297E-2</v>
      </c>
      <c r="BB4" s="15">
        <v>0.12787094511111399</v>
      </c>
      <c r="BC4" s="15">
        <v>0.118054353083777</v>
      </c>
      <c r="BD4" s="15">
        <v>0.127986394643338</v>
      </c>
      <c r="BE4" s="15">
        <v>0.39727415542906602</v>
      </c>
      <c r="BF4" s="15">
        <v>0.122050239289747</v>
      </c>
      <c r="BG4" s="15">
        <v>0.12592860679144999</v>
      </c>
      <c r="BH4" s="15">
        <v>0.12617212967102201</v>
      </c>
      <c r="BI4" s="15">
        <v>0.119052159847195</v>
      </c>
      <c r="BJ4" s="15">
        <v>0.11913209299461699</v>
      </c>
      <c r="BK4" s="15">
        <v>0.12988813339942101</v>
      </c>
      <c r="BL4" s="15">
        <v>0.12516184014703699</v>
      </c>
      <c r="BM4" s="15">
        <v>0.11987492155517999</v>
      </c>
      <c r="BN4" s="15">
        <v>0.119028958068359</v>
      </c>
      <c r="BO4" s="15">
        <v>0.122991264850426</v>
      </c>
      <c r="BP4" s="15">
        <v>0.119064075984949</v>
      </c>
      <c r="BQ4" s="15">
        <v>0.51496318470191205</v>
      </c>
      <c r="BR4" s="15">
        <v>2.9781493039727899E-3</v>
      </c>
    </row>
    <row r="5" spans="1:93" ht="14.25" customHeight="1" x14ac:dyDescent="0.3">
      <c r="A5" s="14" t="s">
        <v>64</v>
      </c>
      <c r="B5" s="14">
        <v>0.93376518154774402</v>
      </c>
      <c r="C5" s="14">
        <v>0.934195701942654</v>
      </c>
      <c r="D5" s="14">
        <v>0.93257926534193003</v>
      </c>
      <c r="E5" s="14">
        <v>0.93288627605013497</v>
      </c>
      <c r="F5" s="14">
        <v>0.93213306744612101</v>
      </c>
      <c r="G5" s="14">
        <v>0.93145466810043798</v>
      </c>
      <c r="H5" s="14">
        <v>0.93137976881125095</v>
      </c>
      <c r="I5" s="14">
        <v>0.92931830290093298</v>
      </c>
      <c r="J5" s="14">
        <v>0.93076110593328798</v>
      </c>
      <c r="K5" s="14">
        <v>0.93210968446407605</v>
      </c>
      <c r="L5" s="14">
        <v>0.93377149821314798</v>
      </c>
      <c r="M5" s="14">
        <v>0.93045277541471105</v>
      </c>
      <c r="N5" s="14">
        <v>0.93162880336968101</v>
      </c>
      <c r="O5" s="14">
        <v>0.93384895322518902</v>
      </c>
      <c r="P5" s="14">
        <v>0.93424271845861695</v>
      </c>
      <c r="Q5" s="14">
        <v>0.93178694748764301</v>
      </c>
      <c r="R5" s="14">
        <v>0.93330791707313199</v>
      </c>
      <c r="S5" s="14">
        <v>0.93325220514940599</v>
      </c>
      <c r="T5" s="14">
        <v>0.93417572986103503</v>
      </c>
      <c r="U5" s="14">
        <v>0.93429373499945201</v>
      </c>
      <c r="V5" s="14">
        <v>0.93424909347908003</v>
      </c>
      <c r="W5" s="14">
        <v>0.93349623697411599</v>
      </c>
      <c r="X5" s="14">
        <v>0.93304280902409897</v>
      </c>
      <c r="Y5" s="7">
        <v>0.93418798122728597</v>
      </c>
      <c r="Z5" s="15">
        <v>0.93418798122728597</v>
      </c>
      <c r="AA5" s="15">
        <v>0.93418798122728597</v>
      </c>
      <c r="AB5" s="15">
        <v>0.93418798122728597</v>
      </c>
      <c r="AC5" s="15">
        <v>0.93418798122728597</v>
      </c>
      <c r="AD5" s="15">
        <v>0.93418798122728597</v>
      </c>
      <c r="AE5" s="15">
        <v>0.93418798122728597</v>
      </c>
      <c r="AF5" s="15">
        <v>0.93418798122728597</v>
      </c>
      <c r="AG5" s="15">
        <v>0.93418798122728597</v>
      </c>
      <c r="AH5" s="15">
        <v>0.93418798122728597</v>
      </c>
      <c r="AI5" s="15">
        <v>0.93418798122728597</v>
      </c>
      <c r="AJ5" s="15">
        <v>0.93418798122728597</v>
      </c>
      <c r="AK5" s="15">
        <v>0.93418798122728597</v>
      </c>
      <c r="AL5" s="15">
        <v>0.93418798122728597</v>
      </c>
      <c r="AM5" s="15">
        <v>0.93418798122728597</v>
      </c>
      <c r="AN5" s="15">
        <v>0.93418798122728597</v>
      </c>
      <c r="AO5" s="15">
        <v>0.93418798122728597</v>
      </c>
      <c r="AP5" s="15">
        <v>0.93418798122728597</v>
      </c>
      <c r="AQ5" s="15">
        <v>0.93418798122728597</v>
      </c>
      <c r="AR5" s="15">
        <v>0.93418798122728597</v>
      </c>
      <c r="AS5" s="15">
        <v>0.93418798122728597</v>
      </c>
      <c r="AT5" s="15">
        <v>0.93418798122728597</v>
      </c>
      <c r="AU5" s="15">
        <v>0.93418798122728597</v>
      </c>
      <c r="AV5" s="15">
        <v>0.93418798122728597</v>
      </c>
      <c r="AW5" s="15">
        <v>0.93418798122728597</v>
      </c>
      <c r="AX5" s="15">
        <v>0.92197134201792397</v>
      </c>
      <c r="AY5" s="15">
        <v>0.93418798122728597</v>
      </c>
      <c r="AZ5" s="15">
        <v>0.92382817738317102</v>
      </c>
      <c r="BA5" s="15">
        <v>0.92192483731806396</v>
      </c>
      <c r="BB5" s="15">
        <v>0.92382817738317102</v>
      </c>
      <c r="BC5" s="15">
        <v>0.92382817738317102</v>
      </c>
      <c r="BD5" s="15">
        <v>0.93418798122728597</v>
      </c>
      <c r="BE5" s="15">
        <v>0.92309163342979905</v>
      </c>
      <c r="BF5" s="15">
        <v>0.93418798122728597</v>
      </c>
      <c r="BG5" s="15">
        <v>0.92309435158600694</v>
      </c>
      <c r="BH5" s="15">
        <v>0.92382817738317102</v>
      </c>
      <c r="BI5" s="15">
        <v>0.93418798122728597</v>
      </c>
      <c r="BJ5" s="15">
        <v>0.92309435158600694</v>
      </c>
      <c r="BK5" s="15">
        <v>0.88846945869424598</v>
      </c>
      <c r="BL5" s="15">
        <v>0.92192229906960499</v>
      </c>
      <c r="BM5" s="15">
        <v>0.92202862191498502</v>
      </c>
      <c r="BN5" s="15">
        <v>0.92309435158600694</v>
      </c>
      <c r="BO5" s="15">
        <v>0.92309435158600694</v>
      </c>
      <c r="BP5" s="15">
        <v>0.92309435158600694</v>
      </c>
      <c r="BQ5" s="15">
        <v>0.89125847735776398</v>
      </c>
      <c r="BR5" s="15">
        <v>0.92063749069027401</v>
      </c>
    </row>
    <row r="6" spans="1:93" ht="14.25" customHeight="1" x14ac:dyDescent="0.3">
      <c r="A6" s="14" t="s">
        <v>65</v>
      </c>
      <c r="B6" s="14">
        <v>0.95521527625315805</v>
      </c>
      <c r="C6" s="14">
        <v>0.95586523935933998</v>
      </c>
      <c r="D6" s="14">
        <v>0.95457898346374204</v>
      </c>
      <c r="E6" s="14">
        <v>0.95558097528866404</v>
      </c>
      <c r="F6" s="14">
        <v>0.95631806339802905</v>
      </c>
      <c r="G6" s="14">
        <v>0.95593055973975505</v>
      </c>
      <c r="H6" s="14">
        <v>0.95506232232752397</v>
      </c>
      <c r="I6" s="14">
        <v>0.95507618446465403</v>
      </c>
      <c r="J6" s="14">
        <v>0.95498464762702395</v>
      </c>
      <c r="K6" s="14">
        <v>0.95500418721177205</v>
      </c>
      <c r="L6" s="14">
        <v>0.95523517498909705</v>
      </c>
      <c r="M6" s="14">
        <v>0.95510018150301901</v>
      </c>
      <c r="N6" s="14">
        <v>0.95513217596492295</v>
      </c>
      <c r="O6" s="14">
        <v>0.95471877389009396</v>
      </c>
      <c r="P6" s="14">
        <v>0.95516260620818805</v>
      </c>
      <c r="Q6" s="14">
        <v>0.95432454604011696</v>
      </c>
      <c r="R6" s="14">
        <v>0.95491508916601797</v>
      </c>
      <c r="S6" s="14">
        <v>0.95533924611783005</v>
      </c>
      <c r="T6" s="14">
        <v>0.95617057523985405</v>
      </c>
      <c r="U6" s="14">
        <v>0.95466636830760099</v>
      </c>
      <c r="V6" s="14">
        <v>0.95518728906307404</v>
      </c>
      <c r="W6" s="14">
        <v>0.95466946671884101</v>
      </c>
      <c r="X6" s="14">
        <v>0.95455842558207804</v>
      </c>
      <c r="Y6" s="7">
        <v>0.95587320969487999</v>
      </c>
      <c r="Z6" s="15">
        <v>0.95587320969487999</v>
      </c>
      <c r="AA6" s="15">
        <v>0.95587320969487999</v>
      </c>
      <c r="AB6" s="15">
        <v>0.95587320969487999</v>
      </c>
      <c r="AC6" s="15">
        <v>0.95587320969487999</v>
      </c>
      <c r="AD6" s="15">
        <v>0.95587320969487999</v>
      </c>
      <c r="AE6" s="15">
        <v>0.95587320969487999</v>
      </c>
      <c r="AF6" s="15">
        <v>0.95587320969487999</v>
      </c>
      <c r="AG6" s="15">
        <v>0.95587320969487999</v>
      </c>
      <c r="AH6" s="15">
        <v>0.95587320969487999</v>
      </c>
      <c r="AI6" s="15">
        <v>0.95587320969487999</v>
      </c>
      <c r="AJ6" s="15">
        <v>0.95587320969487999</v>
      </c>
      <c r="AK6" s="15">
        <v>0.95587320969487999</v>
      </c>
      <c r="AL6" s="15">
        <v>0.95587320969487999</v>
      </c>
      <c r="AM6" s="15">
        <v>0.95587320969487999</v>
      </c>
      <c r="AN6" s="15">
        <v>0.95587320969487999</v>
      </c>
      <c r="AO6" s="15">
        <v>0.95587320969487999</v>
      </c>
      <c r="AP6" s="15">
        <v>0.95587320969487999</v>
      </c>
      <c r="AQ6" s="15">
        <v>0.95587320969487999</v>
      </c>
      <c r="AR6" s="15">
        <v>0.95587320969487999</v>
      </c>
      <c r="AS6" s="15">
        <v>0.95587320969487999</v>
      </c>
      <c r="AT6" s="15">
        <v>0.95587320969487999</v>
      </c>
      <c r="AU6" s="15">
        <v>0.95587320969487999</v>
      </c>
      <c r="AV6" s="15">
        <v>0.95587320969487999</v>
      </c>
      <c r="AW6" s="15">
        <v>0.95587320969487999</v>
      </c>
      <c r="AX6" s="15">
        <v>0.944040444527252</v>
      </c>
      <c r="AY6" s="15">
        <v>0.95587320969487999</v>
      </c>
      <c r="AZ6" s="15">
        <v>0.95587320969487999</v>
      </c>
      <c r="BA6" s="15">
        <v>0.94420101907977405</v>
      </c>
      <c r="BB6" s="15">
        <v>0.95302759601480702</v>
      </c>
      <c r="BC6" s="15">
        <v>0.94468886096976801</v>
      </c>
      <c r="BD6" s="15">
        <v>0.95585992573065204</v>
      </c>
      <c r="BE6" s="15">
        <v>0.94519997608359596</v>
      </c>
      <c r="BF6" s="15">
        <v>0.95587320969487999</v>
      </c>
      <c r="BG6" s="15">
        <v>0.95542135381329796</v>
      </c>
      <c r="BH6" s="15">
        <v>0.94519997608359596</v>
      </c>
      <c r="BI6" s="15">
        <v>0.95587320969487999</v>
      </c>
      <c r="BJ6" s="15">
        <v>0.94629942944649303</v>
      </c>
      <c r="BK6" s="15">
        <v>0.77418670592537298</v>
      </c>
      <c r="BL6" s="15">
        <v>0.94407992161945098</v>
      </c>
      <c r="BM6" s="15">
        <v>0.94405261828758902</v>
      </c>
      <c r="BN6" s="15">
        <v>0.94629094427085403</v>
      </c>
      <c r="BO6" s="15">
        <v>0.94519997608359596</v>
      </c>
      <c r="BP6" s="15">
        <v>0.94519997608359596</v>
      </c>
      <c r="BQ6" s="15">
        <v>0.908019119653239</v>
      </c>
      <c r="BR6" s="15">
        <v>0.86634739088395596</v>
      </c>
    </row>
    <row r="7" spans="1:93" ht="14.25" customHeight="1" x14ac:dyDescent="0.3">
      <c r="A7" s="14" t="s">
        <v>66</v>
      </c>
      <c r="B7" s="14">
        <v>0.972775090434154</v>
      </c>
      <c r="C7" s="14">
        <v>0.97325189576292603</v>
      </c>
      <c r="D7" s="14">
        <v>0.97256585872683299</v>
      </c>
      <c r="E7" s="14">
        <v>0.97212943168878796</v>
      </c>
      <c r="F7" s="14">
        <v>0.97229098813936499</v>
      </c>
      <c r="G7" s="14">
        <v>0.97157128880501298</v>
      </c>
      <c r="H7" s="14">
        <v>0.97118624539187104</v>
      </c>
      <c r="I7" s="14">
        <v>0.97120338497637904</v>
      </c>
      <c r="J7" s="14">
        <v>0.97278066245341199</v>
      </c>
      <c r="K7" s="14">
        <v>0.97238510262853595</v>
      </c>
      <c r="L7" s="14">
        <v>0.97234770330714404</v>
      </c>
      <c r="M7" s="14">
        <v>0.97283216723523303</v>
      </c>
      <c r="N7" s="14">
        <v>0.97265640472849302</v>
      </c>
      <c r="O7" s="14">
        <v>0.97254465571769999</v>
      </c>
      <c r="P7" s="14">
        <v>0.97177831770354794</v>
      </c>
      <c r="Q7" s="14">
        <v>0.97265565032941903</v>
      </c>
      <c r="R7" s="14">
        <v>0.97370568895366105</v>
      </c>
      <c r="S7" s="14">
        <v>0.97260953819520002</v>
      </c>
      <c r="T7" s="14">
        <v>0.97367583225481003</v>
      </c>
      <c r="U7" s="14">
        <v>0.97443654849280104</v>
      </c>
      <c r="V7" s="14">
        <v>0.97220655424130697</v>
      </c>
      <c r="W7" s="14">
        <v>0.97412121920276695</v>
      </c>
      <c r="X7" s="14">
        <v>0.97318996600313901</v>
      </c>
      <c r="Y7" s="7">
        <v>0.97326260303581602</v>
      </c>
      <c r="Z7" s="15">
        <v>0.97326260303581602</v>
      </c>
      <c r="AA7" s="15">
        <v>0.97326260303581602</v>
      </c>
      <c r="AB7" s="15">
        <v>0.97326260303581602</v>
      </c>
      <c r="AC7" s="15">
        <v>0.97326260303581602</v>
      </c>
      <c r="AD7" s="15">
        <v>0.97326260303581602</v>
      </c>
      <c r="AE7" s="15">
        <v>0.97326260303581602</v>
      </c>
      <c r="AF7" s="15">
        <v>0.97326260303581602</v>
      </c>
      <c r="AG7" s="15">
        <v>0.97326260303581602</v>
      </c>
      <c r="AH7" s="15">
        <v>0.97326260303581602</v>
      </c>
      <c r="AI7" s="15">
        <v>0.97326260303581602</v>
      </c>
      <c r="AJ7" s="15">
        <v>0.97326260303581602</v>
      </c>
      <c r="AK7" s="15">
        <v>0.97326260303581602</v>
      </c>
      <c r="AL7" s="15">
        <v>0.97326260303581602</v>
      </c>
      <c r="AM7" s="15">
        <v>0.97326260303581602</v>
      </c>
      <c r="AN7" s="15">
        <v>0.97326260303581602</v>
      </c>
      <c r="AO7" s="15">
        <v>0.97326260303581602</v>
      </c>
      <c r="AP7" s="15">
        <v>0.97326260303581602</v>
      </c>
      <c r="AQ7" s="15">
        <v>0.97326260303581602</v>
      </c>
      <c r="AR7" s="15">
        <v>0.97326260303581602</v>
      </c>
      <c r="AS7" s="15">
        <v>0.97326260303581602</v>
      </c>
      <c r="AT7" s="15">
        <v>0.97326260303581602</v>
      </c>
      <c r="AU7" s="15">
        <v>0.97326260303581602</v>
      </c>
      <c r="AV7" s="15">
        <v>0.97326260303581602</v>
      </c>
      <c r="AW7" s="15">
        <v>0.97326260303581602</v>
      </c>
      <c r="AX7" s="15">
        <v>0.96189133846974595</v>
      </c>
      <c r="AY7" s="15">
        <v>0.97326260303581602</v>
      </c>
      <c r="AZ7" s="15">
        <v>0.96711885322912206</v>
      </c>
      <c r="BA7" s="15">
        <v>0.96121081492950899</v>
      </c>
      <c r="BB7" s="15">
        <v>0.97326260303581602</v>
      </c>
      <c r="BC7" s="15">
        <v>0.97326260303581602</v>
      </c>
      <c r="BD7" s="15">
        <v>0.97326260303581602</v>
      </c>
      <c r="BE7" s="15">
        <v>0.96320892417622195</v>
      </c>
      <c r="BF7" s="15">
        <v>0.97326260303581602</v>
      </c>
      <c r="BG7" s="15">
        <v>0.97326260303581602</v>
      </c>
      <c r="BH7" s="15">
        <v>0.962269310264669</v>
      </c>
      <c r="BI7" s="15">
        <v>0.97326260303581602</v>
      </c>
      <c r="BJ7" s="15">
        <v>0.96284072209504001</v>
      </c>
      <c r="BK7" s="15">
        <v>0.92102916071487995</v>
      </c>
      <c r="BL7" s="15">
        <v>0.96113998742960904</v>
      </c>
      <c r="BM7" s="15">
        <v>0.96115905735586804</v>
      </c>
      <c r="BN7" s="15">
        <v>0.97326260303581602</v>
      </c>
      <c r="BO7" s="15">
        <v>0.962269310264669</v>
      </c>
      <c r="BP7" s="15">
        <v>0.96284072209504001</v>
      </c>
      <c r="BQ7" s="15">
        <v>0.95877772467421996</v>
      </c>
      <c r="BR7" s="15">
        <v>0.92482049657100296</v>
      </c>
    </row>
    <row r="8" spans="1:93" ht="14.25" customHeight="1" x14ac:dyDescent="0.3">
      <c r="A8" s="14" t="s">
        <v>67</v>
      </c>
      <c r="B8" s="14">
        <v>0.97336577202100505</v>
      </c>
      <c r="C8" s="14">
        <v>0.97483974847454602</v>
      </c>
      <c r="D8" s="14">
        <v>0.97327127120623003</v>
      </c>
      <c r="E8" s="14">
        <v>0.972534431814436</v>
      </c>
      <c r="F8" s="14">
        <v>0.97416896689242305</v>
      </c>
      <c r="G8" s="14">
        <v>0.97406058758369896</v>
      </c>
      <c r="H8" s="14">
        <v>0.97417501208915203</v>
      </c>
      <c r="I8" s="14">
        <v>0.97416170826997195</v>
      </c>
      <c r="J8" s="14">
        <v>0.97379045432354105</v>
      </c>
      <c r="K8" s="14">
        <v>0.97508239860458501</v>
      </c>
      <c r="L8" s="14">
        <v>0.97399251015756705</v>
      </c>
      <c r="M8" s="14">
        <v>0.96413393212740695</v>
      </c>
      <c r="N8" s="14">
        <v>0.97408906229473502</v>
      </c>
      <c r="O8" s="14">
        <v>0.97413509956126598</v>
      </c>
      <c r="P8" s="14">
        <v>0.97104680691838496</v>
      </c>
      <c r="Q8" s="14">
        <v>0.97408624659919496</v>
      </c>
      <c r="R8" s="14">
        <v>0.97424684654823301</v>
      </c>
      <c r="S8" s="14">
        <v>0.97381451355604498</v>
      </c>
      <c r="T8" s="14">
        <v>0.97267246965002196</v>
      </c>
      <c r="U8" s="14">
        <v>0.97396210816099604</v>
      </c>
      <c r="V8" s="14">
        <v>0.974257487805686</v>
      </c>
      <c r="W8" s="14">
        <v>0.97357065890064998</v>
      </c>
      <c r="X8" s="14">
        <v>0.97426812883486702</v>
      </c>
      <c r="Y8" s="7">
        <v>0.97483974847454602</v>
      </c>
      <c r="Z8" s="15">
        <v>0.97483974847454602</v>
      </c>
      <c r="AA8" s="15">
        <v>0.97483974847454602</v>
      </c>
      <c r="AB8" s="15">
        <v>0.97483974847454602</v>
      </c>
      <c r="AC8" s="15">
        <v>0.97483974847454602</v>
      </c>
      <c r="AD8" s="15">
        <v>0.97483974847454602</v>
      </c>
      <c r="AE8" s="15">
        <v>0.97483974847454602</v>
      </c>
      <c r="AF8" s="15">
        <v>0.97483974847454602</v>
      </c>
      <c r="AG8" s="15">
        <v>0.97483974847454602</v>
      </c>
      <c r="AH8" s="15">
        <v>0.97483974847454602</v>
      </c>
      <c r="AI8" s="15">
        <v>0.97483974847454602</v>
      </c>
      <c r="AJ8" s="15">
        <v>0.97483974847454602</v>
      </c>
      <c r="AK8" s="15">
        <v>0.97483974847454602</v>
      </c>
      <c r="AL8" s="15">
        <v>0.97483974847454602</v>
      </c>
      <c r="AM8" s="15">
        <v>0.97483974847454602</v>
      </c>
      <c r="AN8" s="15">
        <v>0.97483974847454602</v>
      </c>
      <c r="AO8" s="15">
        <v>0.97483974847454602</v>
      </c>
      <c r="AP8" s="15">
        <v>0.97483974847454602</v>
      </c>
      <c r="AQ8" s="15">
        <v>0.97483974847454602</v>
      </c>
      <c r="AR8" s="15">
        <v>0.97483974847454602</v>
      </c>
      <c r="AS8" s="15">
        <v>0.97483974847454602</v>
      </c>
      <c r="AT8" s="15">
        <v>0.97483974847454602</v>
      </c>
      <c r="AU8" s="15">
        <v>0.97483974847454602</v>
      </c>
      <c r="AV8" s="15">
        <v>0.96379972911690004</v>
      </c>
      <c r="AW8" s="15">
        <v>0.97483974847454602</v>
      </c>
      <c r="AX8" s="15">
        <v>0.96314889581384799</v>
      </c>
      <c r="AY8" s="15">
        <v>0.97483974847454602</v>
      </c>
      <c r="AZ8" s="15">
        <v>0.97483974847454602</v>
      </c>
      <c r="BA8" s="15">
        <v>0.96309397957971099</v>
      </c>
      <c r="BB8" s="15">
        <v>0.97483974847454602</v>
      </c>
      <c r="BC8" s="15">
        <v>0.97483974847454602</v>
      </c>
      <c r="BD8" s="15">
        <v>0.96385209548343498</v>
      </c>
      <c r="BE8" s="15">
        <v>0.96351882768245101</v>
      </c>
      <c r="BF8" s="15">
        <v>0.97483974847454602</v>
      </c>
      <c r="BG8" s="15">
        <v>0.97483974847454602</v>
      </c>
      <c r="BH8" s="15">
        <v>0.963521546759319</v>
      </c>
      <c r="BI8" s="15">
        <v>0.97483974847454602</v>
      </c>
      <c r="BJ8" s="15">
        <v>0.963521546759319</v>
      </c>
      <c r="BK8" s="15">
        <v>0.92729507541928202</v>
      </c>
      <c r="BL8" s="15">
        <v>0.96236733438192201</v>
      </c>
      <c r="BM8" s="15">
        <v>0.96239186177171798</v>
      </c>
      <c r="BN8" s="15">
        <v>0.974789259785519</v>
      </c>
      <c r="BO8" s="15">
        <v>0.97483709130330698</v>
      </c>
      <c r="BP8" s="15">
        <v>0.963521546759319</v>
      </c>
      <c r="BQ8" s="15">
        <v>0.96216289285174605</v>
      </c>
      <c r="BR8" s="15">
        <v>0.96125689739978104</v>
      </c>
    </row>
    <row r="9" spans="1:93" ht="14.25" customHeight="1" x14ac:dyDescent="0.3">
      <c r="A9" s="14" t="s">
        <v>68</v>
      </c>
      <c r="B9" s="14">
        <v>0.97357424934474801</v>
      </c>
      <c r="C9" s="14">
        <v>0.97593901298775598</v>
      </c>
      <c r="D9" s="14">
        <v>0.97505628716536696</v>
      </c>
      <c r="E9" s="14">
        <v>0.97549949510982104</v>
      </c>
      <c r="F9" s="14">
        <v>0.975866743239306</v>
      </c>
      <c r="G9" s="14">
        <v>0.97564928947475504</v>
      </c>
      <c r="H9" s="14">
        <v>0.97486030908727295</v>
      </c>
      <c r="I9" s="14">
        <v>0.97491895365648196</v>
      </c>
      <c r="J9" s="14">
        <v>0.97575031321726202</v>
      </c>
      <c r="K9" s="14">
        <v>0.97477643908703004</v>
      </c>
      <c r="L9" s="14">
        <v>0.97574711090055699</v>
      </c>
      <c r="M9" s="14">
        <v>0.97529200338859601</v>
      </c>
      <c r="N9" s="14">
        <v>0.97534875517251596</v>
      </c>
      <c r="O9" s="14">
        <v>0.97542174780945901</v>
      </c>
      <c r="P9" s="14">
        <v>0.97532130404644701</v>
      </c>
      <c r="Q9" s="14">
        <v>0.97445671975437198</v>
      </c>
      <c r="R9" s="14">
        <v>0.97379798238936699</v>
      </c>
      <c r="S9" s="14">
        <v>0.97452698413148298</v>
      </c>
      <c r="T9" s="14">
        <v>0.97560357919023499</v>
      </c>
      <c r="U9" s="14">
        <v>0.97516781491135296</v>
      </c>
      <c r="V9" s="14">
        <v>0.97386098221928097</v>
      </c>
      <c r="W9" s="14">
        <v>0.97514044137276701</v>
      </c>
      <c r="X9" s="14">
        <v>0.97509751531723199</v>
      </c>
      <c r="Y9" s="7">
        <v>0.97594964182480104</v>
      </c>
      <c r="Z9" s="15">
        <v>0.97594964182480104</v>
      </c>
      <c r="AA9" s="15">
        <v>0.97594964182480104</v>
      </c>
      <c r="AB9" s="15">
        <v>0.97594964182480104</v>
      </c>
      <c r="AC9" s="15">
        <v>0.97594964182480104</v>
      </c>
      <c r="AD9" s="15">
        <v>0.97594964182480104</v>
      </c>
      <c r="AE9" s="15">
        <v>0.97594964182480104</v>
      </c>
      <c r="AF9" s="15">
        <v>0.97594964182480104</v>
      </c>
      <c r="AG9" s="15">
        <v>0.97594964182480104</v>
      </c>
      <c r="AH9" s="15">
        <v>0.97594964182480104</v>
      </c>
      <c r="AI9" s="15">
        <v>0.97594964182480104</v>
      </c>
      <c r="AJ9" s="15">
        <v>0.97594964182480104</v>
      </c>
      <c r="AK9" s="15">
        <v>0.97594964182480104</v>
      </c>
      <c r="AL9" s="15">
        <v>0.97594964182480104</v>
      </c>
      <c r="AM9" s="15">
        <v>0.97594964182480104</v>
      </c>
      <c r="AN9" s="15">
        <v>0.97594964182480104</v>
      </c>
      <c r="AO9" s="15">
        <v>0.97594964182480104</v>
      </c>
      <c r="AP9" s="15">
        <v>0.97594964182480104</v>
      </c>
      <c r="AQ9" s="15">
        <v>0.97594964182480104</v>
      </c>
      <c r="AR9" s="15">
        <v>0.97594964182480104</v>
      </c>
      <c r="AS9" s="15">
        <v>0.97594964182480104</v>
      </c>
      <c r="AT9" s="15">
        <v>0.97594964182480104</v>
      </c>
      <c r="AU9" s="15">
        <v>0.97594964182480104</v>
      </c>
      <c r="AV9" s="15">
        <v>0.97594964182480104</v>
      </c>
      <c r="AW9" s="15">
        <v>0.97594964182480104</v>
      </c>
      <c r="AX9" s="15">
        <v>0.96429982902927003</v>
      </c>
      <c r="AY9" s="15">
        <v>0.97594964182480104</v>
      </c>
      <c r="AZ9" s="15">
        <v>0.97594964182480104</v>
      </c>
      <c r="BA9" s="15">
        <v>0.96379515511115899</v>
      </c>
      <c r="BB9" s="15">
        <v>0.97210291282084704</v>
      </c>
      <c r="BC9" s="15">
        <v>0.97594964182480104</v>
      </c>
      <c r="BD9" s="15">
        <v>0.97594964182480104</v>
      </c>
      <c r="BE9" s="15">
        <v>0.96488221993718004</v>
      </c>
      <c r="BF9" s="15">
        <v>0.97594964182480104</v>
      </c>
      <c r="BG9" s="15">
        <v>0.97594964182480104</v>
      </c>
      <c r="BH9" s="15">
        <v>0.97234799615876899</v>
      </c>
      <c r="BI9" s="15">
        <v>0.97594964182480104</v>
      </c>
      <c r="BJ9" s="15">
        <v>0.96488221993718004</v>
      </c>
      <c r="BK9" s="15">
        <v>0.92407934371092504</v>
      </c>
      <c r="BL9" s="15">
        <v>0.96445603333083796</v>
      </c>
      <c r="BM9" s="15">
        <v>0.96442532352187005</v>
      </c>
      <c r="BN9" s="15">
        <v>0.96535854310881397</v>
      </c>
      <c r="BO9" s="15">
        <v>0.96488221993718004</v>
      </c>
      <c r="BP9" s="15">
        <v>0.96541142288656401</v>
      </c>
      <c r="BQ9" s="15">
        <v>0.96372953583312204</v>
      </c>
      <c r="BR9" s="15">
        <v>0.96367336400885295</v>
      </c>
    </row>
    <row r="10" spans="1:93" ht="14.25" customHeight="1" x14ac:dyDescent="0.3">
      <c r="A10" s="14" t="s">
        <v>69</v>
      </c>
      <c r="B10" s="14">
        <v>0.97763837348089599</v>
      </c>
      <c r="C10" s="14">
        <v>0.98089210175369601</v>
      </c>
      <c r="D10" s="14">
        <v>0.97503305942756902</v>
      </c>
      <c r="E10" s="14">
        <v>0.97991915773965599</v>
      </c>
      <c r="F10" s="14">
        <v>0.97906655923087405</v>
      </c>
      <c r="G10" s="14">
        <v>0.97969847238959595</v>
      </c>
      <c r="H10" s="14">
        <v>0.97889249408444101</v>
      </c>
      <c r="I10" s="14">
        <v>0.97956778336532202</v>
      </c>
      <c r="J10" s="14">
        <v>0.97987865851366895</v>
      </c>
      <c r="K10" s="14">
        <v>0.97983550607338898</v>
      </c>
      <c r="L10" s="14">
        <v>0.97999047804510298</v>
      </c>
      <c r="M10" s="14">
        <v>0.98035770811330203</v>
      </c>
      <c r="N10" s="14">
        <v>0.97992658424896195</v>
      </c>
      <c r="O10" s="14">
        <v>0.98009694946363501</v>
      </c>
      <c r="P10" s="14">
        <v>0.97869769548077001</v>
      </c>
      <c r="Q10" s="14">
        <v>0.97965046755977303</v>
      </c>
      <c r="R10" s="14">
        <v>0.97876174726799903</v>
      </c>
      <c r="S10" s="14">
        <v>0.97712451304784997</v>
      </c>
      <c r="T10" s="14">
        <v>0.97898586364700102</v>
      </c>
      <c r="U10" s="14">
        <v>0.97842521704538998</v>
      </c>
      <c r="V10" s="14">
        <v>0.98001709803724202</v>
      </c>
      <c r="W10" s="14">
        <v>0.98030716355248104</v>
      </c>
      <c r="X10" s="14">
        <v>0.97920255476748697</v>
      </c>
      <c r="Y10" s="7">
        <v>0.98089210175369601</v>
      </c>
      <c r="Z10" s="15">
        <v>0.98089210175369601</v>
      </c>
      <c r="AA10" s="15">
        <v>0.98089210175369601</v>
      </c>
      <c r="AB10" s="15">
        <v>0.98089210175369601</v>
      </c>
      <c r="AC10" s="15">
        <v>0.98089210175369601</v>
      </c>
      <c r="AD10" s="15">
        <v>0.98089210175369601</v>
      </c>
      <c r="AE10" s="15">
        <v>0.98089210175369601</v>
      </c>
      <c r="AF10" s="15">
        <v>0.98089210175369601</v>
      </c>
      <c r="AG10" s="15">
        <v>0.98089210175369601</v>
      </c>
      <c r="AH10" s="15">
        <v>0.98089210175369601</v>
      </c>
      <c r="AI10" s="15">
        <v>0.98089210175369601</v>
      </c>
      <c r="AJ10" s="15">
        <v>0.98089210175369601</v>
      </c>
      <c r="AK10" s="15">
        <v>0.98089210175369601</v>
      </c>
      <c r="AL10" s="15">
        <v>0.98089210175369601</v>
      </c>
      <c r="AM10" s="15">
        <v>0.98089210175369601</v>
      </c>
      <c r="AN10" s="15">
        <v>0.98089210175369601</v>
      </c>
      <c r="AO10" s="15">
        <v>0.98089210175369601</v>
      </c>
      <c r="AP10" s="15">
        <v>0.98089210175369601</v>
      </c>
      <c r="AQ10" s="15">
        <v>0.98089210175369601</v>
      </c>
      <c r="AR10" s="15">
        <v>0.98089210175369601</v>
      </c>
      <c r="AS10" s="15">
        <v>0.98089210175369601</v>
      </c>
      <c r="AT10" s="15">
        <v>0.98089210175369601</v>
      </c>
      <c r="AU10" s="15">
        <v>0.98089210175369601</v>
      </c>
      <c r="AV10" s="15">
        <v>0.98089210175369601</v>
      </c>
      <c r="AW10" s="15">
        <v>0.98089210175369601</v>
      </c>
      <c r="AX10" s="15">
        <v>0.96968134966776098</v>
      </c>
      <c r="AY10" s="15">
        <v>0.98089210175369601</v>
      </c>
      <c r="AZ10" s="15">
        <v>0.98089210175369601</v>
      </c>
      <c r="BA10" s="15">
        <v>0.968673103135686</v>
      </c>
      <c r="BB10" s="15">
        <v>0.98089210175369601</v>
      </c>
      <c r="BC10" s="15">
        <v>0.98089210175369601</v>
      </c>
      <c r="BD10" s="15">
        <v>0.98089210175369601</v>
      </c>
      <c r="BE10" s="15">
        <v>0.96968134966776098</v>
      </c>
      <c r="BF10" s="15">
        <v>0.98089210175369601</v>
      </c>
      <c r="BG10" s="15">
        <v>0.98089210175369601</v>
      </c>
      <c r="BH10" s="15">
        <v>0.96968134966776098</v>
      </c>
      <c r="BI10" s="15">
        <v>0.98089210175369601</v>
      </c>
      <c r="BJ10" s="15">
        <v>0.96968134966776098</v>
      </c>
      <c r="BK10" s="15">
        <v>0.933613342954139</v>
      </c>
      <c r="BL10" s="15">
        <v>0.969240620099318</v>
      </c>
      <c r="BM10" s="15">
        <v>0.96882564531439197</v>
      </c>
      <c r="BN10" s="15">
        <v>0.98088944450095805</v>
      </c>
      <c r="BO10" s="15">
        <v>0.98089210175369601</v>
      </c>
      <c r="BP10" s="15">
        <v>0.97761677713316297</v>
      </c>
      <c r="BQ10" s="15">
        <v>0.96865894070305303</v>
      </c>
      <c r="BR10" s="15">
        <v>0.96837878392431198</v>
      </c>
    </row>
    <row r="11" spans="1:93" ht="14.25" customHeight="1" x14ac:dyDescent="0.3">
      <c r="A11" s="14" t="s">
        <v>70</v>
      </c>
      <c r="B11" s="14">
        <v>0.97437872837906503</v>
      </c>
      <c r="C11" s="14">
        <v>0.97798251236464595</v>
      </c>
      <c r="D11" s="14">
        <v>0.97655660368009201</v>
      </c>
      <c r="E11" s="14">
        <v>0.97733871933780003</v>
      </c>
      <c r="F11" s="14">
        <v>0.977283166427661</v>
      </c>
      <c r="G11" s="14">
        <v>0.97747584568674795</v>
      </c>
      <c r="H11" s="14">
        <v>0.97788788453911801</v>
      </c>
      <c r="I11" s="14">
        <v>0.97695004260524998</v>
      </c>
      <c r="J11" s="14">
        <v>0.977433233289556</v>
      </c>
      <c r="K11" s="14">
        <v>0.97667156603788696</v>
      </c>
      <c r="L11" s="14">
        <v>0.97725389474616098</v>
      </c>
      <c r="M11" s="14">
        <v>0.97580724447160105</v>
      </c>
      <c r="N11" s="14">
        <v>0.97673470114125305</v>
      </c>
      <c r="O11" s="14">
        <v>0.97735675496107999</v>
      </c>
      <c r="P11" s="14">
        <v>0.97711815804133295</v>
      </c>
      <c r="Q11" s="14">
        <v>0.97662105014453404</v>
      </c>
      <c r="R11" s="14">
        <v>0.97713294436893094</v>
      </c>
      <c r="S11" s="14">
        <v>0.977143520890012</v>
      </c>
      <c r="T11" s="14">
        <v>0.975371337856212</v>
      </c>
      <c r="U11" s="14">
        <v>0.97727532766615499</v>
      </c>
      <c r="V11" s="14">
        <v>0.97730832667869005</v>
      </c>
      <c r="W11" s="14">
        <v>0.97746874412398899</v>
      </c>
      <c r="X11" s="14">
        <v>0.97748458066460997</v>
      </c>
      <c r="Y11" s="7">
        <v>0.97798782681186103</v>
      </c>
      <c r="Z11" s="15">
        <v>0.97798782681186103</v>
      </c>
      <c r="AA11" s="15">
        <v>0.97798782681186103</v>
      </c>
      <c r="AB11" s="15">
        <v>0.97798782681186103</v>
      </c>
      <c r="AC11" s="15">
        <v>0.97798782681186103</v>
      </c>
      <c r="AD11" s="15">
        <v>0.97798782681186103</v>
      </c>
      <c r="AE11" s="15">
        <v>0.97798782681186103</v>
      </c>
      <c r="AF11" s="15">
        <v>0.97798782681186103</v>
      </c>
      <c r="AG11" s="15">
        <v>0.97798782681186103</v>
      </c>
      <c r="AH11" s="15">
        <v>0.97798782681186103</v>
      </c>
      <c r="AI11" s="15">
        <v>0.97798782681186103</v>
      </c>
      <c r="AJ11" s="15">
        <v>0.97798782681186103</v>
      </c>
      <c r="AK11" s="15">
        <v>0.97798782681186103</v>
      </c>
      <c r="AL11" s="15">
        <v>0.97798782681186103</v>
      </c>
      <c r="AM11" s="15">
        <v>0.97798782681186103</v>
      </c>
      <c r="AN11" s="15">
        <v>0.97798782681186103</v>
      </c>
      <c r="AO11" s="15">
        <v>0.97798782681186103</v>
      </c>
      <c r="AP11" s="15">
        <v>0.97798782681186103</v>
      </c>
      <c r="AQ11" s="15">
        <v>0.97798782681186103</v>
      </c>
      <c r="AR11" s="15">
        <v>0.97798782681186103</v>
      </c>
      <c r="AS11" s="15">
        <v>0.97798782681186103</v>
      </c>
      <c r="AT11" s="15">
        <v>0.97798782681186103</v>
      </c>
      <c r="AU11" s="15">
        <v>0.97798782681186103</v>
      </c>
      <c r="AV11" s="15">
        <v>0.97798782681186103</v>
      </c>
      <c r="AW11" s="15">
        <v>0.97798782681186103</v>
      </c>
      <c r="AX11" s="15">
        <v>0.96700982527928603</v>
      </c>
      <c r="AY11" s="15">
        <v>0.97798782681186103</v>
      </c>
      <c r="AZ11" s="15">
        <v>0.97798782681186103</v>
      </c>
      <c r="BA11" s="15">
        <v>0.96721864185991802</v>
      </c>
      <c r="BB11" s="15">
        <v>0.97798782681186103</v>
      </c>
      <c r="BC11" s="15">
        <v>0.97798782681186103</v>
      </c>
      <c r="BD11" s="15">
        <v>0.97798782681186103</v>
      </c>
      <c r="BE11" s="15">
        <v>0.96710224160767899</v>
      </c>
      <c r="BF11" s="15">
        <v>0.97798782681186103</v>
      </c>
      <c r="BG11" s="15">
        <v>0.97798782681186103</v>
      </c>
      <c r="BH11" s="15">
        <v>0.96710224160767899</v>
      </c>
      <c r="BI11" s="15">
        <v>0.97798782681186103</v>
      </c>
      <c r="BJ11" s="15">
        <v>0.96710224160767899</v>
      </c>
      <c r="BK11" s="15">
        <v>0.93713942088949698</v>
      </c>
      <c r="BL11" s="15">
        <v>0.96685726838934605</v>
      </c>
      <c r="BM11" s="15">
        <v>0.96623869485061498</v>
      </c>
      <c r="BN11" s="15">
        <v>0.96769474688962798</v>
      </c>
      <c r="BO11" s="15">
        <v>0.97798251236464595</v>
      </c>
      <c r="BP11" s="15">
        <v>0.96769474688962798</v>
      </c>
      <c r="BQ11" s="15">
        <v>0.96581376917745598</v>
      </c>
      <c r="BR11" s="15">
        <v>0.95803032999017101</v>
      </c>
    </row>
    <row r="12" spans="1:93" ht="14.25" customHeight="1" x14ac:dyDescent="0.3">
      <c r="A12" s="14" t="s">
        <v>71</v>
      </c>
      <c r="B12" s="14">
        <v>0.98116046537002899</v>
      </c>
      <c r="C12" s="14">
        <v>0.98432520899284304</v>
      </c>
      <c r="D12" s="14">
        <v>0.98065697492422899</v>
      </c>
      <c r="E12" s="14">
        <v>0.98339259201072904</v>
      </c>
      <c r="F12" s="14">
        <v>0.98209544875450805</v>
      </c>
      <c r="G12" s="14">
        <v>0.983382846982787</v>
      </c>
      <c r="H12" s="14">
        <v>0.98255699943172004</v>
      </c>
      <c r="I12" s="14">
        <v>0.98254667810335905</v>
      </c>
      <c r="J12" s="14">
        <v>0.98318726019011804</v>
      </c>
      <c r="K12" s="14">
        <v>0.98346349467011795</v>
      </c>
      <c r="L12" s="14">
        <v>0.98318162098200301</v>
      </c>
      <c r="M12" s="14">
        <v>0.98304806249494803</v>
      </c>
      <c r="N12" s="14">
        <v>0.98308003112426701</v>
      </c>
      <c r="O12" s="14">
        <v>0.98295953444281403</v>
      </c>
      <c r="P12" s="14">
        <v>0.98302269500909401</v>
      </c>
      <c r="Q12" s="14">
        <v>0.98312372991608699</v>
      </c>
      <c r="R12" s="14">
        <v>0.98264828140335703</v>
      </c>
      <c r="S12" s="14">
        <v>0.98367640241379795</v>
      </c>
      <c r="T12" s="14">
        <v>0.98310025489043096</v>
      </c>
      <c r="U12" s="14">
        <v>0.98294453702516305</v>
      </c>
      <c r="V12" s="14">
        <v>0.98148354072802402</v>
      </c>
      <c r="W12" s="14">
        <v>0.98271283260807796</v>
      </c>
      <c r="X12" s="14">
        <v>0.98264014799258304</v>
      </c>
      <c r="Y12" s="7">
        <v>0.98433052358478801</v>
      </c>
      <c r="Z12" s="15">
        <v>0.98433052358478801</v>
      </c>
      <c r="AA12" s="15">
        <v>0.98433052358478801</v>
      </c>
      <c r="AB12" s="15">
        <v>0.98433052358478801</v>
      </c>
      <c r="AC12" s="15">
        <v>0.98433052358478801</v>
      </c>
      <c r="AD12" s="15">
        <v>0.98433052358478801</v>
      </c>
      <c r="AE12" s="15">
        <v>0.98433052358478801</v>
      </c>
      <c r="AF12" s="15">
        <v>0.98433052358478801</v>
      </c>
      <c r="AG12" s="15">
        <v>0.98433052358478801</v>
      </c>
      <c r="AH12" s="15">
        <v>0.98433052358478801</v>
      </c>
      <c r="AI12" s="15">
        <v>0.98433052358478801</v>
      </c>
      <c r="AJ12" s="15">
        <v>0.98433052358478801</v>
      </c>
      <c r="AK12" s="15">
        <v>0.98433052358478801</v>
      </c>
      <c r="AL12" s="15">
        <v>0.98433052358478801</v>
      </c>
      <c r="AM12" s="15">
        <v>0.98433052358478801</v>
      </c>
      <c r="AN12" s="15">
        <v>0.98433052358478801</v>
      </c>
      <c r="AO12" s="15">
        <v>0.98433052358478801</v>
      </c>
      <c r="AP12" s="15">
        <v>0.98433052358478801</v>
      </c>
      <c r="AQ12" s="15">
        <v>0.98433052358478801</v>
      </c>
      <c r="AR12" s="15">
        <v>0.98433052358478801</v>
      </c>
      <c r="AS12" s="15">
        <v>0.98433052358478801</v>
      </c>
      <c r="AT12" s="15">
        <v>0.98433052358478801</v>
      </c>
      <c r="AU12" s="15">
        <v>0.98433052358478801</v>
      </c>
      <c r="AV12" s="15">
        <v>0.98433052358478801</v>
      </c>
      <c r="AW12" s="15">
        <v>0.98433052358478801</v>
      </c>
      <c r="AX12" s="15">
        <v>0.97375592873952399</v>
      </c>
      <c r="AY12" s="15">
        <v>0.98433052358478801</v>
      </c>
      <c r="AZ12" s="15">
        <v>0.98433052358478801</v>
      </c>
      <c r="BA12" s="15">
        <v>0.97264477250908699</v>
      </c>
      <c r="BB12" s="15">
        <v>0.98433052358478801</v>
      </c>
      <c r="BC12" s="15">
        <v>0.973556151462174</v>
      </c>
      <c r="BD12" s="15">
        <v>0.98433052358478801</v>
      </c>
      <c r="BE12" s="15">
        <v>0.97355886898084398</v>
      </c>
      <c r="BF12" s="15">
        <v>0.98433052358478801</v>
      </c>
      <c r="BG12" s="15">
        <v>0.98433052358478801</v>
      </c>
      <c r="BH12" s="15">
        <v>0.98433052358478801</v>
      </c>
      <c r="BI12" s="15">
        <v>0.98433052358478801</v>
      </c>
      <c r="BJ12" s="15">
        <v>0.98433052358478801</v>
      </c>
      <c r="BK12" s="15">
        <v>0.97099479044147496</v>
      </c>
      <c r="BL12" s="15">
        <v>0.97264477250908699</v>
      </c>
      <c r="BM12" s="15">
        <v>0.97246083392924398</v>
      </c>
      <c r="BN12" s="15">
        <v>0.98433052358478801</v>
      </c>
      <c r="BO12" s="15">
        <v>0.97410352308559001</v>
      </c>
      <c r="BP12" s="15">
        <v>0.98433052358478801</v>
      </c>
      <c r="BQ12" s="15">
        <v>0.97118876385583197</v>
      </c>
      <c r="BR12" s="15">
        <v>0.97237070804422798</v>
      </c>
    </row>
    <row r="13" spans="1:93" ht="14.25" customHeight="1" x14ac:dyDescent="0.3">
      <c r="A13" s="14" t="s">
        <v>72</v>
      </c>
      <c r="B13" s="14">
        <v>0.98282300599623995</v>
      </c>
      <c r="C13" s="14">
        <v>0.98521240013545097</v>
      </c>
      <c r="D13" s="14">
        <v>0.98269561403630801</v>
      </c>
      <c r="E13" s="14">
        <v>0.98485488690787204</v>
      </c>
      <c r="F13" s="14">
        <v>0.98446247963279598</v>
      </c>
      <c r="G13" s="14">
        <v>0.98289250448689702</v>
      </c>
      <c r="H13" s="14">
        <v>0.98419361608573896</v>
      </c>
      <c r="I13" s="14">
        <v>0.98362252582860099</v>
      </c>
      <c r="J13" s="14">
        <v>0.98330549075253604</v>
      </c>
      <c r="K13" s="14">
        <v>0.98444118880346698</v>
      </c>
      <c r="L13" s="14">
        <v>0.98325721849366998</v>
      </c>
      <c r="M13" s="14">
        <v>0.98157192889729805</v>
      </c>
      <c r="N13" s="14">
        <v>0.98429021836848996</v>
      </c>
      <c r="O13" s="14">
        <v>0.98413162768555495</v>
      </c>
      <c r="P13" s="14">
        <v>0.98469308391525801</v>
      </c>
      <c r="Q13" s="14">
        <v>0.98390451964777004</v>
      </c>
      <c r="R13" s="14">
        <v>0.984017844625101</v>
      </c>
      <c r="S13" s="14">
        <v>0.98346547890338198</v>
      </c>
      <c r="T13" s="14">
        <v>0.98257090327571095</v>
      </c>
      <c r="U13" s="14">
        <v>0.98222854106102198</v>
      </c>
      <c r="V13" s="14">
        <v>0.98329813309928304</v>
      </c>
      <c r="W13" s="14">
        <v>0.98433519970838801</v>
      </c>
      <c r="X13" s="14">
        <v>0.98468277898606305</v>
      </c>
      <c r="Y13" s="7">
        <v>0.98521240013545097</v>
      </c>
      <c r="Z13" s="15">
        <v>0.98521240013545097</v>
      </c>
      <c r="AA13" s="15">
        <v>0.98521240013545097</v>
      </c>
      <c r="AB13" s="15">
        <v>0.98521240013545097</v>
      </c>
      <c r="AC13" s="15">
        <v>0.98521240013545097</v>
      </c>
      <c r="AD13" s="15">
        <v>0.98521240013545097</v>
      </c>
      <c r="AE13" s="15">
        <v>0.98521240013545097</v>
      </c>
      <c r="AF13" s="15">
        <v>0.98521240013545097</v>
      </c>
      <c r="AG13" s="15">
        <v>0.98521240013545097</v>
      </c>
      <c r="AH13" s="15">
        <v>0.98521240013545097</v>
      </c>
      <c r="AI13" s="15">
        <v>0.98521240013545097</v>
      </c>
      <c r="AJ13" s="15">
        <v>0.98521240013545097</v>
      </c>
      <c r="AK13" s="15">
        <v>0.98521240013545097</v>
      </c>
      <c r="AL13" s="15">
        <v>0.98521240013545097</v>
      </c>
      <c r="AM13" s="15">
        <v>0.98521240013545097</v>
      </c>
      <c r="AN13" s="15">
        <v>0.98521240013545097</v>
      </c>
      <c r="AO13" s="15">
        <v>0.98521240013545097</v>
      </c>
      <c r="AP13" s="15">
        <v>0.98521240013545097</v>
      </c>
      <c r="AQ13" s="15">
        <v>0.98521240013545097</v>
      </c>
      <c r="AR13" s="15">
        <v>0.98521240013545097</v>
      </c>
      <c r="AS13" s="15">
        <v>0.98521240013545097</v>
      </c>
      <c r="AT13" s="15">
        <v>0.98521240013545097</v>
      </c>
      <c r="AU13" s="15">
        <v>0.98521240013545097</v>
      </c>
      <c r="AV13" s="15">
        <v>0.98521240013545097</v>
      </c>
      <c r="AW13" s="15">
        <v>0.98521240013545097</v>
      </c>
      <c r="AX13" s="15">
        <v>0.972914317981454</v>
      </c>
      <c r="AY13" s="15">
        <v>0.98521240013545097</v>
      </c>
      <c r="AZ13" s="15">
        <v>0.98521240013545097</v>
      </c>
      <c r="BA13" s="15">
        <v>0.97287491485959099</v>
      </c>
      <c r="BB13" s="15">
        <v>0.98521240013545097</v>
      </c>
      <c r="BC13" s="15">
        <v>0.98521240013545097</v>
      </c>
      <c r="BD13" s="15">
        <v>0.98524916591760003</v>
      </c>
      <c r="BE13" s="15">
        <v>0.97383643197610903</v>
      </c>
      <c r="BF13" s="15">
        <v>0.98521240013545097</v>
      </c>
      <c r="BG13" s="15">
        <v>0.98521240013545097</v>
      </c>
      <c r="BH13" s="15">
        <v>0.97383643197610903</v>
      </c>
      <c r="BI13" s="15">
        <v>0.98521240013545097</v>
      </c>
      <c r="BJ13" s="15">
        <v>0.98521240013545097</v>
      </c>
      <c r="BK13" s="15">
        <v>0.93548305939888299</v>
      </c>
      <c r="BL13" s="15">
        <v>0.97283010734816799</v>
      </c>
      <c r="BM13" s="15">
        <v>0.97302304252625704</v>
      </c>
      <c r="BN13" s="15">
        <v>0.97399912341395201</v>
      </c>
      <c r="BO13" s="15">
        <v>0.98521240013545097</v>
      </c>
      <c r="BP13" s="15">
        <v>0.98521240013545097</v>
      </c>
      <c r="BQ13" s="15">
        <v>0.972662363061783</v>
      </c>
      <c r="BR13" s="15">
        <v>0.97132484374585604</v>
      </c>
    </row>
    <row r="14" spans="1:93" ht="14.25" customHeight="1" x14ac:dyDescent="0.3">
      <c r="A14" s="14" t="s">
        <v>73</v>
      </c>
      <c r="B14" s="14">
        <v>0.98217682004104201</v>
      </c>
      <c r="C14" s="14">
        <v>0.98484412296401203</v>
      </c>
      <c r="D14" s="14">
        <v>0.98134712742653396</v>
      </c>
      <c r="E14" s="14">
        <v>0.98374397405445302</v>
      </c>
      <c r="F14" s="14">
        <v>0.98425579112134398</v>
      </c>
      <c r="G14" s="14">
        <v>0.98451084628694496</v>
      </c>
      <c r="H14" s="14">
        <v>0.98385438029951799</v>
      </c>
      <c r="I14" s="14">
        <v>0.98467224201716097</v>
      </c>
      <c r="J14" s="14">
        <v>0.98357459744906495</v>
      </c>
      <c r="K14" s="14">
        <v>0.98339939035108703</v>
      </c>
      <c r="L14" s="14">
        <v>0.98192327931248402</v>
      </c>
      <c r="M14" s="14">
        <v>0.98263946573202998</v>
      </c>
      <c r="N14" s="14">
        <v>0.98353397770330597</v>
      </c>
      <c r="O14" s="14">
        <v>0.98404894719926095</v>
      </c>
      <c r="P14" s="14">
        <v>0.98474426324270603</v>
      </c>
      <c r="Q14" s="14">
        <v>0.98229280014421105</v>
      </c>
      <c r="R14" s="14">
        <v>0.98431239299062001</v>
      </c>
      <c r="S14" s="14">
        <v>0.98271830852612896</v>
      </c>
      <c r="T14" s="14">
        <v>0.97342823467876805</v>
      </c>
      <c r="U14" s="14">
        <v>0.98274705029220399</v>
      </c>
      <c r="V14" s="14">
        <v>0.98218582273783395</v>
      </c>
      <c r="W14" s="14">
        <v>0.98403369131726304</v>
      </c>
      <c r="X14" s="14">
        <v>0.98279659656528895</v>
      </c>
      <c r="Y14" s="7">
        <v>0.98488664137192705</v>
      </c>
      <c r="Z14" s="15">
        <v>0.98488664137192705</v>
      </c>
      <c r="AA14" s="15">
        <v>0.98488664137192705</v>
      </c>
      <c r="AB14" s="15">
        <v>0.98488664137192705</v>
      </c>
      <c r="AC14" s="15">
        <v>0.98488664137192705</v>
      </c>
      <c r="AD14" s="15">
        <v>0.98488664137192705</v>
      </c>
      <c r="AE14" s="15">
        <v>0.98488664137192705</v>
      </c>
      <c r="AF14" s="15">
        <v>0.98488664137192705</v>
      </c>
      <c r="AG14" s="15">
        <v>0.98488664137192705</v>
      </c>
      <c r="AH14" s="15">
        <v>0.98488664137192705</v>
      </c>
      <c r="AI14" s="15">
        <v>0.98488664137192705</v>
      </c>
      <c r="AJ14" s="15">
        <v>0.98488664137192705</v>
      </c>
      <c r="AK14" s="15">
        <v>0.98488664137192705</v>
      </c>
      <c r="AL14" s="15">
        <v>0.98488664137192705</v>
      </c>
      <c r="AM14" s="15">
        <v>0.98488664137192705</v>
      </c>
      <c r="AN14" s="15">
        <v>0.98488664137192705</v>
      </c>
      <c r="AO14" s="15">
        <v>0.98488664137192705</v>
      </c>
      <c r="AP14" s="15">
        <v>0.98488664137192705</v>
      </c>
      <c r="AQ14" s="15">
        <v>0.98488664137192705</v>
      </c>
      <c r="AR14" s="15">
        <v>0.98488664137192705</v>
      </c>
      <c r="AS14" s="15">
        <v>0.98488664137192705</v>
      </c>
      <c r="AT14" s="15">
        <v>0.98488664137192705</v>
      </c>
      <c r="AU14" s="15">
        <v>0.98488664137192705</v>
      </c>
      <c r="AV14" s="15">
        <v>0.98488664137192705</v>
      </c>
      <c r="AW14" s="15">
        <v>0.98488664137192705</v>
      </c>
      <c r="AX14" s="15">
        <v>0.97361447550629998</v>
      </c>
      <c r="AY14" s="15">
        <v>0.98488664137192705</v>
      </c>
      <c r="AZ14" s="15">
        <v>0.98488664137192705</v>
      </c>
      <c r="BA14" s="15">
        <v>0.97389054477892101</v>
      </c>
      <c r="BB14" s="15">
        <v>0.98488664137192705</v>
      </c>
      <c r="BC14" s="15">
        <v>0.97351377612039602</v>
      </c>
      <c r="BD14" s="15">
        <v>0.98488664137192705</v>
      </c>
      <c r="BE14" s="15">
        <v>0.97253708856722798</v>
      </c>
      <c r="BF14" s="15">
        <v>0.97272722715141802</v>
      </c>
      <c r="BG14" s="15">
        <v>0.98488664137192705</v>
      </c>
      <c r="BH14" s="15">
        <v>0.97389054477892101</v>
      </c>
      <c r="BI14" s="15">
        <v>0.98488398407789501</v>
      </c>
      <c r="BJ14" s="15">
        <v>0.97577710608798196</v>
      </c>
      <c r="BK14" s="15">
        <v>0.96771527037189398</v>
      </c>
      <c r="BL14" s="15">
        <v>0.97308518656564003</v>
      </c>
      <c r="BM14" s="15">
        <v>0.97273079090353298</v>
      </c>
      <c r="BN14" s="15">
        <v>0.98480160092187996</v>
      </c>
      <c r="BO14" s="15">
        <v>0.98488664137192705</v>
      </c>
      <c r="BP14" s="15">
        <v>0.98052495036009202</v>
      </c>
      <c r="BQ14" s="15">
        <v>0.97229123848222598</v>
      </c>
      <c r="BR14" s="15">
        <v>0.97241934930673501</v>
      </c>
    </row>
    <row r="15" spans="1:93" ht="14.25" customHeight="1" x14ac:dyDescent="0.3">
      <c r="A15" s="14" t="s">
        <v>74</v>
      </c>
      <c r="B15" s="14">
        <v>0.98418147987260796</v>
      </c>
      <c r="C15" s="14">
        <v>0.98696078533107701</v>
      </c>
      <c r="D15" s="14">
        <v>0.97941442341353202</v>
      </c>
      <c r="E15" s="14">
        <v>0.98472555197184997</v>
      </c>
      <c r="F15" s="14">
        <v>0.98376028618578804</v>
      </c>
      <c r="G15" s="14">
        <v>0.984179057363332</v>
      </c>
      <c r="H15" s="14">
        <v>0.98467832040273995</v>
      </c>
      <c r="I15" s="14">
        <v>0.98499594689186998</v>
      </c>
      <c r="J15" s="14">
        <v>0.98503480305063995</v>
      </c>
      <c r="K15" s="14">
        <v>0.98508164574553903</v>
      </c>
      <c r="L15" s="14">
        <v>0.98256679222345</v>
      </c>
      <c r="M15" s="14">
        <v>0.98614857279113899</v>
      </c>
      <c r="N15" s="14">
        <v>0.982185767748604</v>
      </c>
      <c r="O15" s="14">
        <v>0.98564071019414701</v>
      </c>
      <c r="P15" s="14">
        <v>0.98545540302916501</v>
      </c>
      <c r="Q15" s="14">
        <v>0.98679749296901997</v>
      </c>
      <c r="R15" s="14">
        <v>0.98514200887215697</v>
      </c>
      <c r="S15" s="14">
        <v>0.98244172648051398</v>
      </c>
      <c r="T15" s="14">
        <v>0.98377915720227804</v>
      </c>
      <c r="U15" s="14">
        <v>0.98533470981933902</v>
      </c>
      <c r="V15" s="14">
        <v>0.98366003838799099</v>
      </c>
      <c r="W15" s="14">
        <v>0.98144878402718805</v>
      </c>
      <c r="X15" s="14">
        <v>0.98484608815933194</v>
      </c>
      <c r="Y15" s="7">
        <v>0.98696078533107701</v>
      </c>
      <c r="Z15" s="15">
        <v>0.98696078533107701</v>
      </c>
      <c r="AA15" s="15">
        <v>0.98696078533107701</v>
      </c>
      <c r="AB15" s="15">
        <v>0.98696078533107701</v>
      </c>
      <c r="AC15" s="15">
        <v>0.98696078533107701</v>
      </c>
      <c r="AD15" s="15">
        <v>0.98696078533107701</v>
      </c>
      <c r="AE15" s="15">
        <v>0.98696078533107701</v>
      </c>
      <c r="AF15" s="15">
        <v>0.98696078533107701</v>
      </c>
      <c r="AG15" s="15">
        <v>0.98696078533107701</v>
      </c>
      <c r="AH15" s="15">
        <v>0.98696078533107701</v>
      </c>
      <c r="AI15" s="15">
        <v>0.98696078533107701</v>
      </c>
      <c r="AJ15" s="15">
        <v>0.98696078533107701</v>
      </c>
      <c r="AK15" s="15">
        <v>0.98696078533107701</v>
      </c>
      <c r="AL15" s="15">
        <v>0.98696078533107701</v>
      </c>
      <c r="AM15" s="15">
        <v>0.98696078533107701</v>
      </c>
      <c r="AN15" s="15">
        <v>0.98696078533107701</v>
      </c>
      <c r="AO15" s="15">
        <v>0.98696078533107701</v>
      </c>
      <c r="AP15" s="15">
        <v>0.98696078533107701</v>
      </c>
      <c r="AQ15" s="15">
        <v>0.98696078533107701</v>
      </c>
      <c r="AR15" s="15">
        <v>0.98696078533107701</v>
      </c>
      <c r="AS15" s="15">
        <v>0.98696078533107701</v>
      </c>
      <c r="AT15" s="15">
        <v>0.98696078533107701</v>
      </c>
      <c r="AU15" s="15">
        <v>0.98696078533107701</v>
      </c>
      <c r="AV15" s="15">
        <v>0.98696078533107701</v>
      </c>
      <c r="AW15" s="15">
        <v>0.98696078533107701</v>
      </c>
      <c r="AX15" s="15">
        <v>0.97542442218616798</v>
      </c>
      <c r="AY15" s="15">
        <v>0.98696078533107701</v>
      </c>
      <c r="AZ15" s="15">
        <v>0.98696078533107701</v>
      </c>
      <c r="BA15" s="15">
        <v>0.97501628074853197</v>
      </c>
      <c r="BB15" s="15">
        <v>0.98696078533107701</v>
      </c>
      <c r="BC15" s="15">
        <v>0.98696078533107701</v>
      </c>
      <c r="BD15" s="15">
        <v>0.98696078533107701</v>
      </c>
      <c r="BE15" s="15">
        <v>0.97611078175977195</v>
      </c>
      <c r="BF15" s="15">
        <v>0.98696078533107701</v>
      </c>
      <c r="BG15" s="15">
        <v>0.98696078533107701</v>
      </c>
      <c r="BH15" s="15">
        <v>0.97621332530233396</v>
      </c>
      <c r="BI15" s="15">
        <v>0.98696078533107701</v>
      </c>
      <c r="BJ15" s="15">
        <v>0.97589548940961901</v>
      </c>
      <c r="BK15" s="15">
        <v>0.96998644788559896</v>
      </c>
      <c r="BL15" s="15">
        <v>0.97495092220670398</v>
      </c>
      <c r="BM15" s="15">
        <v>0.97561412733928599</v>
      </c>
      <c r="BN15" s="15">
        <v>0.98696078533107701</v>
      </c>
      <c r="BO15" s="15">
        <v>0.98696078533107701</v>
      </c>
      <c r="BP15" s="15">
        <v>0.98696078533107701</v>
      </c>
      <c r="BQ15" s="15">
        <v>0.97469757774765897</v>
      </c>
      <c r="BR15" s="15">
        <v>0.97462103734163597</v>
      </c>
    </row>
    <row r="16" spans="1:93" ht="14.25" customHeight="1" x14ac:dyDescent="0.3">
      <c r="A16" s="14" t="s">
        <v>75</v>
      </c>
      <c r="B16" s="14">
        <v>0.98141674047739103</v>
      </c>
      <c r="C16" s="14">
        <v>0.98601498181587399</v>
      </c>
      <c r="D16" s="14">
        <v>0.98192459498513396</v>
      </c>
      <c r="E16" s="14">
        <v>0.98272215593322398</v>
      </c>
      <c r="F16" s="14">
        <v>0.98205621939786203</v>
      </c>
      <c r="G16" s="14">
        <v>0.98479101709792605</v>
      </c>
      <c r="H16" s="14">
        <v>0.98392335710756995</v>
      </c>
      <c r="I16" s="14">
        <v>0.98296185462858499</v>
      </c>
      <c r="J16" s="14">
        <v>0.98376949483474196</v>
      </c>
      <c r="K16" s="14">
        <v>0.98445171654693397</v>
      </c>
      <c r="L16" s="14">
        <v>0.98382244680209796</v>
      </c>
      <c r="M16" s="14">
        <v>0.98395669722619095</v>
      </c>
      <c r="N16" s="14">
        <v>0.98293094194484099</v>
      </c>
      <c r="O16" s="14">
        <v>0.98483658115019002</v>
      </c>
      <c r="P16" s="14">
        <v>0.98302466392168397</v>
      </c>
      <c r="Q16" s="14">
        <v>0.98498888286804898</v>
      </c>
      <c r="R16" s="14">
        <v>0.97855202811634101</v>
      </c>
      <c r="S16" s="14">
        <v>0.98265847715608401</v>
      </c>
      <c r="T16" s="14">
        <v>0.98324904254120005</v>
      </c>
      <c r="U16" s="14">
        <v>0.98319240018734999</v>
      </c>
      <c r="V16" s="14">
        <v>0.98453799355250904</v>
      </c>
      <c r="W16" s="14">
        <v>0.98355893476517797</v>
      </c>
      <c r="X16" s="14">
        <v>0.98276437506916003</v>
      </c>
      <c r="Y16" s="7">
        <v>0.98601498181587399</v>
      </c>
      <c r="Z16" s="15">
        <v>0.98601498181587399</v>
      </c>
      <c r="AA16" s="15">
        <v>0.98601498181587399</v>
      </c>
      <c r="AB16" s="15">
        <v>0.98601498181587399</v>
      </c>
      <c r="AC16" s="15">
        <v>0.98601498181587399</v>
      </c>
      <c r="AD16" s="15">
        <v>0.98601498181587399</v>
      </c>
      <c r="AE16" s="15">
        <v>0.98601498181587399</v>
      </c>
      <c r="AF16" s="15">
        <v>0.98601498181587399</v>
      </c>
      <c r="AG16" s="15">
        <v>0.98601498181587399</v>
      </c>
      <c r="AH16" s="15">
        <v>0.98601498181587399</v>
      </c>
      <c r="AI16" s="15">
        <v>0.98601498181587399</v>
      </c>
      <c r="AJ16" s="15">
        <v>0.98601498181587399</v>
      </c>
      <c r="AK16" s="15">
        <v>0.98601498181587399</v>
      </c>
      <c r="AL16" s="15">
        <v>0.98601498181587399</v>
      </c>
      <c r="AM16" s="15">
        <v>0.98601498181587399</v>
      </c>
      <c r="AN16" s="15">
        <v>0.98601498181587399</v>
      </c>
      <c r="AO16" s="15">
        <v>0.98601498181587399</v>
      </c>
      <c r="AP16" s="15">
        <v>0.98601498181587399</v>
      </c>
      <c r="AQ16" s="15">
        <v>0.98601498181587399</v>
      </c>
      <c r="AR16" s="15">
        <v>0.98601498181587399</v>
      </c>
      <c r="AS16" s="15">
        <v>0.98601498181587399</v>
      </c>
      <c r="AT16" s="15">
        <v>0.98601498181587399</v>
      </c>
      <c r="AU16" s="15">
        <v>0.98601498181587399</v>
      </c>
      <c r="AV16" s="15">
        <v>0.98601498181587399</v>
      </c>
      <c r="AW16" s="15">
        <v>0.98601498181587399</v>
      </c>
      <c r="AX16" s="15">
        <v>0.97505584685878099</v>
      </c>
      <c r="AY16" s="15">
        <v>0.98601498181587399</v>
      </c>
      <c r="AZ16" s="15">
        <v>0.98601498181587399</v>
      </c>
      <c r="BA16" s="15">
        <v>0.97588987660456294</v>
      </c>
      <c r="BB16" s="15">
        <v>0.98601498181587399</v>
      </c>
      <c r="BC16" s="15">
        <v>0.98601498181587399</v>
      </c>
      <c r="BD16" s="15">
        <v>0.98601498181587399</v>
      </c>
      <c r="BE16" s="15">
        <v>0.98601498181587399</v>
      </c>
      <c r="BF16" s="15">
        <v>0.98601232451195897</v>
      </c>
      <c r="BG16" s="15">
        <v>0.98601498181587399</v>
      </c>
      <c r="BH16" s="15">
        <v>0.97588987660456294</v>
      </c>
      <c r="BI16" s="15">
        <v>0.97533481311790104</v>
      </c>
      <c r="BJ16" s="15">
        <v>0.98601498181587399</v>
      </c>
      <c r="BK16" s="15">
        <v>0.96787430028555399</v>
      </c>
      <c r="BL16" s="15">
        <v>0.97543230147931403</v>
      </c>
      <c r="BM16" s="15">
        <v>0.97533481311790104</v>
      </c>
      <c r="BN16" s="15">
        <v>0.98601498181587399</v>
      </c>
      <c r="BO16" s="15">
        <v>0.98601498181587399</v>
      </c>
      <c r="BP16" s="15">
        <v>0.98601498181587399</v>
      </c>
      <c r="BQ16" s="15">
        <v>0.97411873636254998</v>
      </c>
      <c r="BR16" s="15">
        <v>0.97409966927329406</v>
      </c>
    </row>
    <row r="17" spans="1:70" ht="14.25" customHeight="1" x14ac:dyDescent="0.3">
      <c r="A17" s="14" t="s">
        <v>76</v>
      </c>
      <c r="B17" s="14">
        <v>0.98082414370850601</v>
      </c>
      <c r="C17" s="14">
        <v>0.98856936775597704</v>
      </c>
      <c r="D17" s="14">
        <v>0.97635903570924798</v>
      </c>
      <c r="E17" s="14">
        <v>0.98308005182547997</v>
      </c>
      <c r="F17" s="14">
        <v>0.98700301769315302</v>
      </c>
      <c r="G17" s="14">
        <v>0.98607340936563903</v>
      </c>
      <c r="H17" s="14">
        <v>0.98376109556208102</v>
      </c>
      <c r="I17" s="14">
        <v>0.98479597281895703</v>
      </c>
      <c r="J17" s="14">
        <v>0.987124181932306</v>
      </c>
      <c r="K17" s="14">
        <v>0.98594396282176999</v>
      </c>
      <c r="L17" s="14">
        <v>0.98167759684502498</v>
      </c>
      <c r="M17" s="14">
        <v>0.98696726357914</v>
      </c>
      <c r="N17" s="14">
        <v>0.98622289619860204</v>
      </c>
      <c r="O17" s="14">
        <v>0.98410421871745801</v>
      </c>
      <c r="P17" s="14">
        <v>0.98403708424231495</v>
      </c>
      <c r="Q17" s="14">
        <v>0.98516866685518301</v>
      </c>
      <c r="R17" s="14">
        <v>0.98420913962837397</v>
      </c>
      <c r="S17" s="14">
        <v>0.98415901612588796</v>
      </c>
      <c r="T17" s="14">
        <v>0.98220783581961002</v>
      </c>
      <c r="U17" s="14">
        <v>0.98613882383120699</v>
      </c>
      <c r="V17" s="14">
        <v>0.98219297484254298</v>
      </c>
      <c r="W17" s="14">
        <v>0.98561669086133097</v>
      </c>
      <c r="X17" s="14">
        <v>0.98470031057306795</v>
      </c>
      <c r="Y17" s="7">
        <v>0.98857468241704305</v>
      </c>
      <c r="Z17" s="15">
        <v>0.98857468241704305</v>
      </c>
      <c r="AA17" s="15">
        <v>0.98857468241704305</v>
      </c>
      <c r="AB17" s="15">
        <v>0.98857468241704305</v>
      </c>
      <c r="AC17" s="15">
        <v>0.98857468241704305</v>
      </c>
      <c r="AD17" s="15">
        <v>0.98857468241704305</v>
      </c>
      <c r="AE17" s="15">
        <v>0.98857468241704305</v>
      </c>
      <c r="AF17" s="15">
        <v>0.98857468241704305</v>
      </c>
      <c r="AG17" s="15">
        <v>0.98857468241704305</v>
      </c>
      <c r="AH17" s="15">
        <v>0.98857468241704305</v>
      </c>
      <c r="AI17" s="15">
        <v>0.98857468241704305</v>
      </c>
      <c r="AJ17" s="15">
        <v>0.98857468241704305</v>
      </c>
      <c r="AK17" s="15">
        <v>0.98857468241704305</v>
      </c>
      <c r="AL17" s="15">
        <v>0.98857468241704305</v>
      </c>
      <c r="AM17" s="15">
        <v>0.98857468241704305</v>
      </c>
      <c r="AN17" s="15">
        <v>0.98857468241704305</v>
      </c>
      <c r="AO17" s="15">
        <v>0.98857468241704305</v>
      </c>
      <c r="AP17" s="15">
        <v>0.98857468241704305</v>
      </c>
      <c r="AQ17" s="15">
        <v>0.98857468241704305</v>
      </c>
      <c r="AR17" s="15">
        <v>0.98857468241704305</v>
      </c>
      <c r="AS17" s="15">
        <v>0.98857468241704305</v>
      </c>
      <c r="AT17" s="15">
        <v>0.98857468241704305</v>
      </c>
      <c r="AU17" s="15">
        <v>0.98857468241704305</v>
      </c>
      <c r="AV17" s="15">
        <v>0.98857468241704305</v>
      </c>
      <c r="AW17" s="15">
        <v>0.98857468241704305</v>
      </c>
      <c r="AX17" s="15">
        <v>0.97862382888729804</v>
      </c>
      <c r="AY17" s="15">
        <v>0.98857468241704305</v>
      </c>
      <c r="AZ17" s="15">
        <v>0.98857468241704305</v>
      </c>
      <c r="BA17" s="15">
        <v>0.97946212128420196</v>
      </c>
      <c r="BB17" s="15">
        <v>0.98857468241704305</v>
      </c>
      <c r="BC17" s="15">
        <v>0.98857468241704305</v>
      </c>
      <c r="BD17" s="15">
        <v>0.98263247793053998</v>
      </c>
      <c r="BE17" s="15">
        <v>0.97862382888729804</v>
      </c>
      <c r="BF17" s="15">
        <v>0.98857468241704305</v>
      </c>
      <c r="BG17" s="15">
        <v>0.98857468241704305</v>
      </c>
      <c r="BH17" s="15">
        <v>0.97862382888729804</v>
      </c>
      <c r="BI17" s="15">
        <v>0.98857468241704305</v>
      </c>
      <c r="BJ17" s="15">
        <v>0.97946212128420196</v>
      </c>
      <c r="BK17" s="15">
        <v>0.97119763492990996</v>
      </c>
      <c r="BL17" s="15">
        <v>0.97946212128420196</v>
      </c>
      <c r="BM17" s="15">
        <v>0.97876519831086295</v>
      </c>
      <c r="BN17" s="15">
        <v>0.98857202509359798</v>
      </c>
      <c r="BO17" s="15">
        <v>0.986670745191632</v>
      </c>
      <c r="BP17" s="15">
        <v>0.98321324996352499</v>
      </c>
      <c r="BQ17" s="15">
        <v>0.97741681408984504</v>
      </c>
      <c r="BR17" s="15">
        <v>0.97740320509049505</v>
      </c>
    </row>
    <row r="18" spans="1:70" ht="14.25" customHeight="1" x14ac:dyDescent="0.3">
      <c r="A18" s="14" t="s">
        <v>77</v>
      </c>
      <c r="B18" s="14">
        <v>0.98141857181382197</v>
      </c>
      <c r="C18" s="14">
        <v>0.98553284257794405</v>
      </c>
      <c r="D18" s="14">
        <v>0.98554658193215605</v>
      </c>
      <c r="E18" s="14">
        <v>0.98290190149581302</v>
      </c>
      <c r="F18" s="14">
        <v>0.98308227445404395</v>
      </c>
      <c r="G18" s="14">
        <v>0.98668444651409704</v>
      </c>
      <c r="H18" s="14">
        <v>0.98563992543827394</v>
      </c>
      <c r="I18" s="14">
        <v>0.985050606699444</v>
      </c>
      <c r="J18" s="14">
        <v>0.98277355357735496</v>
      </c>
      <c r="K18" s="14">
        <v>0.98696023048152004</v>
      </c>
      <c r="L18" s="14">
        <v>0.98309790994770097</v>
      </c>
      <c r="M18" s="14">
        <v>0.98154496553146098</v>
      </c>
      <c r="N18" s="14">
        <v>0.98314613428211395</v>
      </c>
      <c r="O18" s="14">
        <v>0.98368329050089098</v>
      </c>
      <c r="P18" s="14">
        <v>0.98124405524184299</v>
      </c>
      <c r="Q18" s="14">
        <v>0.983435311963061</v>
      </c>
      <c r="R18" s="14">
        <v>0.98178786366805904</v>
      </c>
      <c r="S18" s="14">
        <v>0.98358856777771597</v>
      </c>
      <c r="T18" s="14">
        <v>0.984494343186474</v>
      </c>
      <c r="U18" s="14">
        <v>0.984290196533812</v>
      </c>
      <c r="V18" s="14">
        <v>0.98100813161403499</v>
      </c>
      <c r="W18" s="14">
        <v>0.98255443041634105</v>
      </c>
      <c r="X18" s="14">
        <v>0.983139179994862</v>
      </c>
      <c r="Y18" s="7">
        <v>0.98554612921937601</v>
      </c>
      <c r="Z18" s="15">
        <v>0.98554612921937601</v>
      </c>
      <c r="AA18" s="15">
        <v>0.98554612921937601</v>
      </c>
      <c r="AB18" s="15">
        <v>0.98554612921937601</v>
      </c>
      <c r="AC18" s="15">
        <v>0.98554612921937601</v>
      </c>
      <c r="AD18" s="15">
        <v>0.98554612921937601</v>
      </c>
      <c r="AE18" s="15">
        <v>0.98554612921937601</v>
      </c>
      <c r="AF18" s="15">
        <v>0.98554612921937601</v>
      </c>
      <c r="AG18" s="15">
        <v>0.98554612921937601</v>
      </c>
      <c r="AH18" s="15">
        <v>0.98554612921937601</v>
      </c>
      <c r="AI18" s="15">
        <v>0.98554612921937601</v>
      </c>
      <c r="AJ18" s="15">
        <v>0.98554612921937601</v>
      </c>
      <c r="AK18" s="15">
        <v>0.98554612921937601</v>
      </c>
      <c r="AL18" s="15">
        <v>0.98554612921937601</v>
      </c>
      <c r="AM18" s="15">
        <v>0.98554612921937601</v>
      </c>
      <c r="AN18" s="15">
        <v>0.98554612921937601</v>
      </c>
      <c r="AO18" s="15">
        <v>0.98554612921937601</v>
      </c>
      <c r="AP18" s="15">
        <v>0.98554612921937601</v>
      </c>
      <c r="AQ18" s="15">
        <v>0.98554612921937601</v>
      </c>
      <c r="AR18" s="15">
        <v>0.98554612921937601</v>
      </c>
      <c r="AS18" s="15">
        <v>0.98554612921937601</v>
      </c>
      <c r="AT18" s="15">
        <v>0.98554612921937601</v>
      </c>
      <c r="AU18" s="15">
        <v>0.98554612921937601</v>
      </c>
      <c r="AV18" s="15">
        <v>0.98554612921937601</v>
      </c>
      <c r="AW18" s="15">
        <v>0.98554612921937601</v>
      </c>
      <c r="AX18" s="15">
        <v>0.97565765543534899</v>
      </c>
      <c r="AY18" s="15">
        <v>0.98554612921937601</v>
      </c>
      <c r="AZ18" s="15">
        <v>0.98554612921937601</v>
      </c>
      <c r="BA18" s="15">
        <v>0.97473991864526699</v>
      </c>
      <c r="BB18" s="15">
        <v>0.98554612921937601</v>
      </c>
      <c r="BC18" s="15">
        <v>0.97505300144319396</v>
      </c>
      <c r="BD18" s="15">
        <v>0.98554612921937601</v>
      </c>
      <c r="BE18" s="15">
        <v>0.985543471919473</v>
      </c>
      <c r="BF18" s="15">
        <v>0.98554612921937601</v>
      </c>
      <c r="BG18" s="15">
        <v>0.98554612921937601</v>
      </c>
      <c r="BH18" s="15">
        <v>0.97505843493349997</v>
      </c>
      <c r="BI18" s="15">
        <v>0.98554612921937601</v>
      </c>
      <c r="BJ18" s="15">
        <v>0.98305524003512301</v>
      </c>
      <c r="BK18" s="15">
        <v>0.96504211746486501</v>
      </c>
      <c r="BL18" s="15">
        <v>0.97410395747669598</v>
      </c>
      <c r="BM18" s="15">
        <v>0.97505843493349997</v>
      </c>
      <c r="BN18" s="15">
        <v>0.98554612921937601</v>
      </c>
      <c r="BO18" s="15">
        <v>0.98554612921937601</v>
      </c>
      <c r="BP18" s="15">
        <v>0.98554612921937601</v>
      </c>
      <c r="BQ18" s="15">
        <v>0.97385075803638499</v>
      </c>
      <c r="BR18" s="15">
        <v>0.97369550831191198</v>
      </c>
    </row>
    <row r="19" spans="1:70" ht="14.25" customHeight="1" x14ac:dyDescent="0.3">
      <c r="A19" s="14" t="s">
        <v>78</v>
      </c>
      <c r="B19" s="14">
        <v>0.98142013220913005</v>
      </c>
      <c r="C19" s="14">
        <v>0.99361092038283005</v>
      </c>
      <c r="D19" s="14">
        <v>0.99162200206547102</v>
      </c>
      <c r="E19" s="14">
        <v>0.99130057374216296</v>
      </c>
      <c r="F19" s="14">
        <v>0.99049511856137795</v>
      </c>
      <c r="G19" s="14">
        <v>0.98981227690608398</v>
      </c>
      <c r="H19" s="14">
        <v>0.99149511320376105</v>
      </c>
      <c r="I19" s="14">
        <v>0.99171293460011301</v>
      </c>
      <c r="J19" s="14">
        <v>0.98925193407768697</v>
      </c>
      <c r="K19" s="14">
        <v>0.99162716901005299</v>
      </c>
      <c r="L19" s="14">
        <v>0.98874103064196694</v>
      </c>
      <c r="M19" s="14">
        <v>0.99120009917373297</v>
      </c>
      <c r="N19" s="14">
        <v>0.99011411493697299</v>
      </c>
      <c r="O19" s="14">
        <v>0.99202721592390897</v>
      </c>
      <c r="P19" s="14">
        <v>0.99064875187123302</v>
      </c>
      <c r="Q19" s="14">
        <v>0.98970778191611597</v>
      </c>
      <c r="R19" s="14">
        <v>0.99056683113136201</v>
      </c>
      <c r="S19" s="14">
        <v>0.99017892662921303</v>
      </c>
      <c r="T19" s="14">
        <v>0.98952111767255002</v>
      </c>
      <c r="U19" s="14">
        <v>0.99253081948740995</v>
      </c>
      <c r="V19" s="14">
        <v>0.99002489893910095</v>
      </c>
      <c r="W19" s="14">
        <v>0.98935599739567204</v>
      </c>
      <c r="X19" s="14">
        <v>0.99184590099577696</v>
      </c>
      <c r="Y19" s="7">
        <v>0.99363483704541</v>
      </c>
      <c r="Z19" s="15">
        <v>0.99363483704541</v>
      </c>
      <c r="AA19" s="15">
        <v>0.99363483704541</v>
      </c>
      <c r="AB19" s="15">
        <v>0.99363483704541</v>
      </c>
      <c r="AC19" s="15">
        <v>0.99363483704541</v>
      </c>
      <c r="AD19" s="15">
        <v>0.99363483704541</v>
      </c>
      <c r="AE19" s="15">
        <v>0.99363483704541</v>
      </c>
      <c r="AF19" s="15">
        <v>0.99363483704541</v>
      </c>
      <c r="AG19" s="15">
        <v>0.99363483704541</v>
      </c>
      <c r="AH19" s="15">
        <v>0.99363483704541</v>
      </c>
      <c r="AI19" s="15">
        <v>0.99363483704541</v>
      </c>
      <c r="AJ19" s="15">
        <v>0.99363483704541</v>
      </c>
      <c r="AK19" s="15">
        <v>0.99363483704541</v>
      </c>
      <c r="AL19" s="15">
        <v>0.99363483704541</v>
      </c>
      <c r="AM19" s="15">
        <v>0.99363483704541</v>
      </c>
      <c r="AN19" s="15">
        <v>0.99363483704541</v>
      </c>
      <c r="AO19" s="15">
        <v>0.99363483704541</v>
      </c>
      <c r="AP19" s="15">
        <v>0.99363483704541</v>
      </c>
      <c r="AQ19" s="15">
        <v>0.99363483704541</v>
      </c>
      <c r="AR19" s="15">
        <v>0.99363483704541</v>
      </c>
      <c r="AS19" s="15">
        <v>0.99363483704541</v>
      </c>
      <c r="AT19" s="15">
        <v>0.99363483704541</v>
      </c>
      <c r="AU19" s="15">
        <v>0.99363483704541</v>
      </c>
      <c r="AV19" s="15">
        <v>0.99363483704541</v>
      </c>
      <c r="AW19" s="15">
        <v>0.99363483704541</v>
      </c>
      <c r="AX19" s="15">
        <v>0.98128942103198702</v>
      </c>
      <c r="AY19" s="15">
        <v>0.99363483704541</v>
      </c>
      <c r="AZ19" s="15">
        <v>0.99363483704541</v>
      </c>
      <c r="BA19" s="15">
        <v>0.98198615666003697</v>
      </c>
      <c r="BB19" s="15">
        <v>0.99363483704541</v>
      </c>
      <c r="BC19" s="15">
        <v>0.98198615666003697</v>
      </c>
      <c r="BD19" s="15">
        <v>0.99363483704541</v>
      </c>
      <c r="BE19" s="15">
        <v>0.98198615666003697</v>
      </c>
      <c r="BF19" s="15">
        <v>0.99363483704541</v>
      </c>
      <c r="BG19" s="15">
        <v>0.99363483704541</v>
      </c>
      <c r="BH19" s="15">
        <v>0.98198615666003697</v>
      </c>
      <c r="BI19" s="15">
        <v>0.98198615666003697</v>
      </c>
      <c r="BJ19" s="15">
        <v>0.99363483704541</v>
      </c>
      <c r="BK19" s="15">
        <v>0.96360884754015796</v>
      </c>
      <c r="BL19" s="15">
        <v>0.980957044477481</v>
      </c>
      <c r="BM19" s="15">
        <v>0.98198071713777901</v>
      </c>
      <c r="BN19" s="15">
        <v>0.99363483704541</v>
      </c>
      <c r="BO19" s="15">
        <v>0.98737228101313901</v>
      </c>
      <c r="BP19" s="15">
        <v>0.99363483704541</v>
      </c>
      <c r="BQ19" s="15">
        <v>0.98076078517573195</v>
      </c>
      <c r="BR19" s="15">
        <v>0.98075805881535905</v>
      </c>
    </row>
    <row r="20" spans="1:70" ht="14.25" customHeight="1" x14ac:dyDescent="0.3">
      <c r="A20" s="14" t="s">
        <v>79</v>
      </c>
      <c r="B20" s="14">
        <v>0.98728159721154196</v>
      </c>
      <c r="C20" s="14">
        <v>0.99369320874894895</v>
      </c>
      <c r="D20" s="14">
        <v>0.98863156243026595</v>
      </c>
      <c r="E20" s="14">
        <v>0.99083100544884195</v>
      </c>
      <c r="F20" s="14">
        <v>0.99179022767014902</v>
      </c>
      <c r="G20" s="14">
        <v>0.99173354226160604</v>
      </c>
      <c r="H20" s="14">
        <v>0.98868191567275998</v>
      </c>
      <c r="I20" s="14">
        <v>0.99144583767569705</v>
      </c>
      <c r="J20" s="14">
        <v>0.98721190210522203</v>
      </c>
      <c r="K20" s="14">
        <v>0.98643339805142305</v>
      </c>
      <c r="L20" s="14">
        <v>0.99218420047825295</v>
      </c>
      <c r="M20" s="14">
        <v>0.98849970155351796</v>
      </c>
      <c r="N20" s="14">
        <v>0.98806270073484104</v>
      </c>
      <c r="O20" s="14">
        <v>0.99174421342415997</v>
      </c>
      <c r="P20" s="14">
        <v>0.99056634318318904</v>
      </c>
      <c r="Q20" s="14">
        <v>0.99107351195023996</v>
      </c>
      <c r="R20" s="14">
        <v>0.98709163702842195</v>
      </c>
      <c r="S20" s="14">
        <v>0.99022922453961004</v>
      </c>
      <c r="T20" s="14">
        <v>0.99154882420743995</v>
      </c>
      <c r="U20" s="14">
        <v>0.98927310895348197</v>
      </c>
      <c r="V20" s="14">
        <v>0.99277140706735401</v>
      </c>
      <c r="W20" s="14">
        <v>0.99116318961495997</v>
      </c>
      <c r="X20" s="14">
        <v>0.98926942640871895</v>
      </c>
      <c r="Y20" s="7">
        <v>0.99369852346426202</v>
      </c>
      <c r="Z20" s="15">
        <v>0.99369852346426202</v>
      </c>
      <c r="AA20" s="15">
        <v>0.99369852346426202</v>
      </c>
      <c r="AB20" s="15">
        <v>0.99369852346426202</v>
      </c>
      <c r="AC20" s="15">
        <v>0.99369852346426202</v>
      </c>
      <c r="AD20" s="15">
        <v>0.99369852346426202</v>
      </c>
      <c r="AE20" s="15">
        <v>0.99369852346426202</v>
      </c>
      <c r="AF20" s="15">
        <v>0.99369852346426202</v>
      </c>
      <c r="AG20" s="15">
        <v>0.99369852346426202</v>
      </c>
      <c r="AH20" s="15">
        <v>0.99369852346426202</v>
      </c>
      <c r="AI20" s="15">
        <v>0.99369852346426202</v>
      </c>
      <c r="AJ20" s="15">
        <v>0.99369852346426202</v>
      </c>
      <c r="AK20" s="15">
        <v>0.99369852346426202</v>
      </c>
      <c r="AL20" s="15">
        <v>0.99369852346426202</v>
      </c>
      <c r="AM20" s="15">
        <v>0.99369852346426202</v>
      </c>
      <c r="AN20" s="15">
        <v>0.99369852346426202</v>
      </c>
      <c r="AO20" s="15">
        <v>0.99369852346426202</v>
      </c>
      <c r="AP20" s="15">
        <v>0.99369852346426202</v>
      </c>
      <c r="AQ20" s="15">
        <v>0.99369852346426202</v>
      </c>
      <c r="AR20" s="15">
        <v>0.99369852346426202</v>
      </c>
      <c r="AS20" s="15">
        <v>0.99369852346426202</v>
      </c>
      <c r="AT20" s="15">
        <v>0.99369852346426202</v>
      </c>
      <c r="AU20" s="15">
        <v>0.99369852346426202</v>
      </c>
      <c r="AV20" s="15">
        <v>0.99369852346426202</v>
      </c>
      <c r="AW20" s="15">
        <v>0.99369852346426202</v>
      </c>
      <c r="AX20" s="15">
        <v>0.98204712517010195</v>
      </c>
      <c r="AY20" s="15">
        <v>0.99369852346426202</v>
      </c>
      <c r="AZ20" s="15">
        <v>0.99369852346426202</v>
      </c>
      <c r="BA20" s="15">
        <v>0.981192397483303</v>
      </c>
      <c r="BB20" s="15">
        <v>0.99369852346426202</v>
      </c>
      <c r="BC20" s="15">
        <v>0.99369852346426202</v>
      </c>
      <c r="BD20" s="15">
        <v>0.99368257914848801</v>
      </c>
      <c r="BE20" s="15">
        <v>0.98112973314874796</v>
      </c>
      <c r="BF20" s="15">
        <v>0.99369852346426202</v>
      </c>
      <c r="BG20" s="15">
        <v>0.99369852346426202</v>
      </c>
      <c r="BH20" s="15">
        <v>0.98204984492279701</v>
      </c>
      <c r="BI20" s="15">
        <v>0.99369852346426202</v>
      </c>
      <c r="BJ20" s="15">
        <v>0.98291398363843996</v>
      </c>
      <c r="BK20" s="15">
        <v>0.97828807065404799</v>
      </c>
      <c r="BL20" s="15">
        <v>0.98204984492279701</v>
      </c>
      <c r="BM20" s="15">
        <v>0.98133676831998695</v>
      </c>
      <c r="BN20" s="15">
        <v>0.99369852346426202</v>
      </c>
      <c r="BO20" s="15">
        <v>0.99369852346426202</v>
      </c>
      <c r="BP20" s="15">
        <v>0.99369852346426202</v>
      </c>
      <c r="BQ20" s="15">
        <v>0.98082447396925099</v>
      </c>
      <c r="BR20" s="15">
        <v>0.98082174761013097</v>
      </c>
    </row>
    <row r="21" spans="1:70" ht="14.25" customHeight="1" x14ac:dyDescent="0.3">
      <c r="A21" s="14" t="s">
        <v>80</v>
      </c>
      <c r="B21" s="14">
        <v>0.98859874630205102</v>
      </c>
      <c r="C21" s="14">
        <v>0.99552723139423505</v>
      </c>
      <c r="D21" s="14">
        <v>0.99099438687267905</v>
      </c>
      <c r="E21" s="14">
        <v>0.99418609990303997</v>
      </c>
      <c r="F21" s="14">
        <v>0.99474268068546601</v>
      </c>
      <c r="G21" s="14">
        <v>0.99127864040846203</v>
      </c>
      <c r="H21" s="14">
        <v>0.99500344780664196</v>
      </c>
      <c r="I21" s="14">
        <v>0.99174265158007802</v>
      </c>
      <c r="J21" s="14">
        <v>0.99396384887514599</v>
      </c>
      <c r="K21" s="14">
        <v>0.99257946379678497</v>
      </c>
      <c r="L21" s="14">
        <v>0.99426070171365999</v>
      </c>
      <c r="M21" s="14">
        <v>0.99287876366859096</v>
      </c>
      <c r="N21" s="14">
        <v>0.99320992277630205</v>
      </c>
      <c r="O21" s="14">
        <v>0.99370625087283404</v>
      </c>
      <c r="P21" s="14">
        <v>0.99285204773938895</v>
      </c>
      <c r="Q21" s="14">
        <v>0.98664492987780705</v>
      </c>
      <c r="R21" s="14">
        <v>0.99186727270053299</v>
      </c>
      <c r="S21" s="14">
        <v>0.99076550457679702</v>
      </c>
      <c r="T21" s="14">
        <v>0.99214088026255898</v>
      </c>
      <c r="U21" s="14">
        <v>0.99428137563090402</v>
      </c>
      <c r="V21" s="14">
        <v>0.99293603465908498</v>
      </c>
      <c r="W21" s="14">
        <v>0.99285739103929405</v>
      </c>
      <c r="X21" s="14">
        <v>0.99261479245907303</v>
      </c>
      <c r="Y21" s="7">
        <v>0.995537860904955</v>
      </c>
      <c r="Z21" s="15">
        <v>0.995537860904955</v>
      </c>
      <c r="AA21" s="15">
        <v>0.995537860904955</v>
      </c>
      <c r="AB21" s="15">
        <v>0.995537860904955</v>
      </c>
      <c r="AC21" s="15">
        <v>0.995537860904955</v>
      </c>
      <c r="AD21" s="15">
        <v>0.995537860904955</v>
      </c>
      <c r="AE21" s="15">
        <v>0.995537860904955</v>
      </c>
      <c r="AF21" s="15">
        <v>0.995537860904955</v>
      </c>
      <c r="AG21" s="15">
        <v>0.995537860904955</v>
      </c>
      <c r="AH21" s="15">
        <v>0.995537860904955</v>
      </c>
      <c r="AI21" s="15">
        <v>0.995537860904955</v>
      </c>
      <c r="AJ21" s="15">
        <v>0.995537860904955</v>
      </c>
      <c r="AK21" s="15">
        <v>0.995537860904955</v>
      </c>
      <c r="AL21" s="15">
        <v>0.995537860904955</v>
      </c>
      <c r="AM21" s="15">
        <v>0.995537860904955</v>
      </c>
      <c r="AN21" s="15">
        <v>0.995537860904955</v>
      </c>
      <c r="AO21" s="15">
        <v>0.995537860904955</v>
      </c>
      <c r="AP21" s="15">
        <v>0.995537860904955</v>
      </c>
      <c r="AQ21" s="15">
        <v>0.995537860904955</v>
      </c>
      <c r="AR21" s="15">
        <v>0.995537860904955</v>
      </c>
      <c r="AS21" s="15">
        <v>0.995537860904955</v>
      </c>
      <c r="AT21" s="15">
        <v>0.995537860904955</v>
      </c>
      <c r="AU21" s="15">
        <v>0.995537860904955</v>
      </c>
      <c r="AV21" s="15">
        <v>0.995537860904955</v>
      </c>
      <c r="AW21" s="15">
        <v>0.995537860904955</v>
      </c>
      <c r="AX21" s="15">
        <v>0.983799481663586</v>
      </c>
      <c r="AY21" s="15">
        <v>0.995537860904955</v>
      </c>
      <c r="AZ21" s="15">
        <v>0.995537860904955</v>
      </c>
      <c r="BA21" s="15">
        <v>0.98388924014628298</v>
      </c>
      <c r="BB21" s="15">
        <v>0.995537860904955</v>
      </c>
      <c r="BC21" s="15">
        <v>0.995537860904955</v>
      </c>
      <c r="BD21" s="15">
        <v>0.995537860904955</v>
      </c>
      <c r="BE21" s="15">
        <v>0.98388924014628298</v>
      </c>
      <c r="BF21" s="15">
        <v>0.995537860904955</v>
      </c>
      <c r="BG21" s="15">
        <v>0.995537860904955</v>
      </c>
      <c r="BH21" s="15">
        <v>0.98388924014628298</v>
      </c>
      <c r="BI21" s="15">
        <v>0.995537860904955</v>
      </c>
      <c r="BJ21" s="15">
        <v>0.995537860904955</v>
      </c>
      <c r="BK21" s="15">
        <v>0.93940673353243398</v>
      </c>
      <c r="BL21" s="15">
        <v>0.98348928413603898</v>
      </c>
      <c r="BM21" s="15">
        <v>0.98350833684188699</v>
      </c>
      <c r="BN21" s="15">
        <v>0.995537860904955</v>
      </c>
      <c r="BO21" s="15">
        <v>0.995537860904955</v>
      </c>
      <c r="BP21" s="15">
        <v>0.995537860904955</v>
      </c>
      <c r="BQ21" s="15">
        <v>0.98267751637876699</v>
      </c>
      <c r="BR21" s="15">
        <v>0.98267206386722805</v>
      </c>
    </row>
    <row r="22" spans="1:70" ht="14.25" customHeight="1" x14ac:dyDescent="0.3">
      <c r="A22" s="14" t="s">
        <v>81</v>
      </c>
      <c r="B22" s="14">
        <v>0.99216660026734205</v>
      </c>
      <c r="C22" s="14">
        <v>0.99571307540178799</v>
      </c>
      <c r="D22" s="14">
        <v>0.98757964902770801</v>
      </c>
      <c r="E22" s="14">
        <v>0.98935096221877195</v>
      </c>
      <c r="F22" s="14">
        <v>0.99231877030726101</v>
      </c>
      <c r="G22" s="14">
        <v>0.99311809052894895</v>
      </c>
      <c r="H22" s="14">
        <v>0.98971953767926302</v>
      </c>
      <c r="I22" s="14">
        <v>0.99341450362792805</v>
      </c>
      <c r="J22" s="14">
        <v>0.99123404156386796</v>
      </c>
      <c r="K22" s="14">
        <v>0.99229201513156695</v>
      </c>
      <c r="L22" s="14">
        <v>0.99241775203482196</v>
      </c>
      <c r="M22" s="14">
        <v>0.98165357682806498</v>
      </c>
      <c r="N22" s="14">
        <v>0.99045587810654501</v>
      </c>
      <c r="O22" s="14">
        <v>0.98906206159445698</v>
      </c>
      <c r="P22" s="14">
        <v>0.99105168394969401</v>
      </c>
      <c r="Q22" s="14">
        <v>0.98819132339104299</v>
      </c>
      <c r="R22" s="14">
        <v>0.98869654583992295</v>
      </c>
      <c r="S22" s="14">
        <v>0.99069410473603203</v>
      </c>
      <c r="T22" s="14">
        <v>0.98986087970841297</v>
      </c>
      <c r="U22" s="14">
        <v>0.98803913723519499</v>
      </c>
      <c r="V22" s="14">
        <v>0.98641264747124102</v>
      </c>
      <c r="W22" s="14">
        <v>0.98939207512475602</v>
      </c>
      <c r="X22" s="14">
        <v>0.98847498991035498</v>
      </c>
      <c r="Y22" s="7">
        <v>0.99571307540178799</v>
      </c>
      <c r="Z22" s="15">
        <v>0.99571307540178799</v>
      </c>
      <c r="AA22" s="15">
        <v>0.99571307540178799</v>
      </c>
      <c r="AB22" s="15">
        <v>0.99571307540178799</v>
      </c>
      <c r="AC22" s="15">
        <v>0.99571307540178799</v>
      </c>
      <c r="AD22" s="15">
        <v>0.99571307540178799</v>
      </c>
      <c r="AE22" s="15">
        <v>0.99571307540178799</v>
      </c>
      <c r="AF22" s="15">
        <v>0.99571307540178799</v>
      </c>
      <c r="AG22" s="15">
        <v>0.99571307540178799</v>
      </c>
      <c r="AH22" s="15">
        <v>0.99571307540178799</v>
      </c>
      <c r="AI22" s="15">
        <v>0.99571307540178799</v>
      </c>
      <c r="AJ22" s="15">
        <v>0.99571307540178799</v>
      </c>
      <c r="AK22" s="15">
        <v>0.99571307540178799</v>
      </c>
      <c r="AL22" s="15">
        <v>0.99571307540178799</v>
      </c>
      <c r="AM22" s="15">
        <v>0.99571307540178799</v>
      </c>
      <c r="AN22" s="15">
        <v>0.99571307540178799</v>
      </c>
      <c r="AO22" s="15">
        <v>0.99571307540178799</v>
      </c>
      <c r="AP22" s="15">
        <v>0.99571307540178799</v>
      </c>
      <c r="AQ22" s="15">
        <v>0.99571307540178799</v>
      </c>
      <c r="AR22" s="15">
        <v>0.99571307540178799</v>
      </c>
      <c r="AS22" s="15">
        <v>0.99571307540178799</v>
      </c>
      <c r="AT22" s="15">
        <v>0.99571307540178799</v>
      </c>
      <c r="AU22" s="15">
        <v>0.99571307540178799</v>
      </c>
      <c r="AV22" s="15">
        <v>0.99571307540178799</v>
      </c>
      <c r="AW22" s="15">
        <v>0.99571307540178799</v>
      </c>
      <c r="AX22" s="15">
        <v>0.98406446060330099</v>
      </c>
      <c r="AY22" s="15">
        <v>0.99571307540178799</v>
      </c>
      <c r="AZ22" s="15">
        <v>0.99571307540178799</v>
      </c>
      <c r="BA22" s="15">
        <v>0.98406446060330099</v>
      </c>
      <c r="BB22" s="15">
        <v>0.99571307540178799</v>
      </c>
      <c r="BC22" s="15">
        <v>0.99571307540178799</v>
      </c>
      <c r="BD22" s="15">
        <v>0.99571307540178799</v>
      </c>
      <c r="BE22" s="15">
        <v>0.98359917614407</v>
      </c>
      <c r="BF22" s="15">
        <v>0.99571307540178799</v>
      </c>
      <c r="BG22" s="15">
        <v>0.99571307540178799</v>
      </c>
      <c r="BH22" s="15">
        <v>0.99571307540178799</v>
      </c>
      <c r="BI22" s="15">
        <v>0.99571307540178799</v>
      </c>
      <c r="BJ22" s="15">
        <v>0.98406446060330099</v>
      </c>
      <c r="BK22" s="15">
        <v>0.982841833302182</v>
      </c>
      <c r="BL22" s="15">
        <v>0.98314436166674102</v>
      </c>
      <c r="BM22" s="15">
        <v>0.98406446060330099</v>
      </c>
      <c r="BN22" s="15">
        <v>0.99571307540178799</v>
      </c>
      <c r="BO22" s="15">
        <v>0.99571307540178799</v>
      </c>
      <c r="BP22" s="15">
        <v>0.99571307540178799</v>
      </c>
      <c r="BQ22" s="15">
        <v>0.98285546459954498</v>
      </c>
      <c r="BR22" s="15">
        <v>0.98189765424230702</v>
      </c>
    </row>
    <row r="23" spans="1:70" ht="14.25" customHeight="1" x14ac:dyDescent="0.3">
      <c r="A23" s="14" t="s">
        <v>82</v>
      </c>
      <c r="B23" s="14">
        <v>0.98138095679603499</v>
      </c>
      <c r="C23" s="14">
        <v>0.99810569905033997</v>
      </c>
      <c r="D23" s="14">
        <v>0.98915218261468296</v>
      </c>
      <c r="E23" s="14">
        <v>0.99252064242133697</v>
      </c>
      <c r="F23" s="14">
        <v>0.99498321337114604</v>
      </c>
      <c r="G23" s="14">
        <v>0.99250989346683205</v>
      </c>
      <c r="H23" s="14">
        <v>0.99367996351531196</v>
      </c>
      <c r="I23" s="14">
        <v>0.99322688196465803</v>
      </c>
      <c r="J23" s="14">
        <v>0.99214967056841097</v>
      </c>
      <c r="K23" s="14">
        <v>0.98549043340577802</v>
      </c>
      <c r="L23" s="14">
        <v>0.99399047559502496</v>
      </c>
      <c r="M23" s="14">
        <v>0.99161962000785997</v>
      </c>
      <c r="N23" s="14">
        <v>0.99327502492644204</v>
      </c>
      <c r="O23" s="14">
        <v>0.99479424105759096</v>
      </c>
      <c r="P23" s="14">
        <v>0.99293430240520397</v>
      </c>
      <c r="Q23" s="14">
        <v>0.99272806075204101</v>
      </c>
      <c r="R23" s="14">
        <v>0.99177304234549502</v>
      </c>
      <c r="S23" s="14">
        <v>0.99199636312728401</v>
      </c>
      <c r="T23" s="14">
        <v>0.98848172200867801</v>
      </c>
      <c r="U23" s="14">
        <v>0.99119948783231504</v>
      </c>
      <c r="V23" s="14">
        <v>0.99397768185811997</v>
      </c>
      <c r="W23" s="14">
        <v>0.98920717259772994</v>
      </c>
      <c r="X23" s="14">
        <v>0.98867137922796</v>
      </c>
      <c r="Y23" s="7">
        <v>0.99811898599822801</v>
      </c>
      <c r="Z23" s="15">
        <v>0.99811898599822801</v>
      </c>
      <c r="AA23" s="15">
        <v>0.99811898599822801</v>
      </c>
      <c r="AB23" s="15">
        <v>0.99811898599822801</v>
      </c>
      <c r="AC23" s="15">
        <v>0.99811898599822801</v>
      </c>
      <c r="AD23" s="15">
        <v>0.99811898599822801</v>
      </c>
      <c r="AE23" s="15">
        <v>0.99811898599822801</v>
      </c>
      <c r="AF23" s="15">
        <v>0.99811898599822801</v>
      </c>
      <c r="AG23" s="15">
        <v>0.99811898599822801</v>
      </c>
      <c r="AH23" s="15">
        <v>0.99811898599822801</v>
      </c>
      <c r="AI23" s="15">
        <v>0.99811898599822801</v>
      </c>
      <c r="AJ23" s="15">
        <v>0.99811898599822801</v>
      </c>
      <c r="AK23" s="15">
        <v>0.99811898599822801</v>
      </c>
      <c r="AL23" s="15">
        <v>0.99811898599822801</v>
      </c>
      <c r="AM23" s="15">
        <v>0.99811898599822801</v>
      </c>
      <c r="AN23" s="15">
        <v>0.99811898599822801</v>
      </c>
      <c r="AO23" s="15">
        <v>0.99811898599822801</v>
      </c>
      <c r="AP23" s="15">
        <v>0.99811898599822801</v>
      </c>
      <c r="AQ23" s="15">
        <v>0.99811898599822801</v>
      </c>
      <c r="AR23" s="15">
        <v>0.99811898599822801</v>
      </c>
      <c r="AS23" s="15">
        <v>0.99811898599822801</v>
      </c>
      <c r="AT23" s="15">
        <v>0.99811898599822801</v>
      </c>
      <c r="AU23" s="15">
        <v>0.99811898599822801</v>
      </c>
      <c r="AV23" s="15">
        <v>0.99811898599822801</v>
      </c>
      <c r="AW23" s="15">
        <v>0.99811898599822801</v>
      </c>
      <c r="AX23" s="15">
        <v>0.99767235096574303</v>
      </c>
      <c r="AY23" s="15">
        <v>0.99811898599822801</v>
      </c>
      <c r="AZ23" s="15">
        <v>0.99811898599822801</v>
      </c>
      <c r="BA23" s="15">
        <v>0.986470461027806</v>
      </c>
      <c r="BB23" s="15">
        <v>0.99811898599822801</v>
      </c>
      <c r="BC23" s="15">
        <v>0.986470461027806</v>
      </c>
      <c r="BD23" s="15">
        <v>0.99811898599822801</v>
      </c>
      <c r="BE23" s="15">
        <v>0.98596707292310903</v>
      </c>
      <c r="BF23" s="15">
        <v>0.99811898599822801</v>
      </c>
      <c r="BG23" s="15">
        <v>0.99811898599822801</v>
      </c>
      <c r="BH23" s="15">
        <v>0.986470461027806</v>
      </c>
      <c r="BI23" s="15">
        <v>0.99811898599822801</v>
      </c>
      <c r="BJ23" s="15">
        <v>0.99811898599822801</v>
      </c>
      <c r="BK23" s="15">
        <v>0.98501061696791503</v>
      </c>
      <c r="BL23" s="15">
        <v>0.98536779634528404</v>
      </c>
      <c r="BM23" s="15">
        <v>0.99811898599822801</v>
      </c>
      <c r="BN23" s="15">
        <v>0.99811898599822801</v>
      </c>
      <c r="BO23" s="15">
        <v>0.99811898599822801</v>
      </c>
      <c r="BP23" s="15">
        <v>0.99811898599822801</v>
      </c>
      <c r="BQ23" s="15">
        <v>0.985253308269047</v>
      </c>
      <c r="BR23" s="15">
        <v>0.98523422440480501</v>
      </c>
    </row>
    <row r="24" spans="1:70" ht="14.25" customHeight="1" x14ac:dyDescent="0.3">
      <c r="A24" s="14" t="s">
        <v>83</v>
      </c>
      <c r="B24" s="14">
        <v>0.96753722552857901</v>
      </c>
      <c r="C24" s="14">
        <v>0.99775027718432796</v>
      </c>
      <c r="D24" s="14">
        <v>0.99927425169231499</v>
      </c>
      <c r="E24" s="14">
        <v>0.99975286562575005</v>
      </c>
      <c r="F24" s="14">
        <v>0.99950297993532899</v>
      </c>
      <c r="G24" s="14">
        <v>0.99947372983038196</v>
      </c>
      <c r="H24" s="14">
        <v>0.99960932953445303</v>
      </c>
      <c r="I24" s="14">
        <v>0.99968376079905696</v>
      </c>
      <c r="J24" s="14">
        <v>0.99968907689404096</v>
      </c>
      <c r="K24" s="14">
        <v>0.99956945108505502</v>
      </c>
      <c r="L24" s="14">
        <v>0.99921306245525099</v>
      </c>
      <c r="M24" s="14">
        <v>0.99951627487207995</v>
      </c>
      <c r="N24" s="14">
        <v>0.99919709881462904</v>
      </c>
      <c r="O24" s="14">
        <v>0.99859809434851698</v>
      </c>
      <c r="P24" s="14">
        <v>0.999649204803988</v>
      </c>
      <c r="Q24" s="14">
        <v>0.99895295276949303</v>
      </c>
      <c r="R24" s="14">
        <v>0.99959071998714</v>
      </c>
      <c r="S24" s="14">
        <v>0.99899218686778501</v>
      </c>
      <c r="T24" s="14">
        <v>0.99974755020891504</v>
      </c>
      <c r="U24" s="14">
        <v>0.99975020792439595</v>
      </c>
      <c r="V24" s="14">
        <v>0.99947904815852395</v>
      </c>
      <c r="W24" s="14">
        <v>0.99886440707683999</v>
      </c>
      <c r="X24" s="14">
        <v>0.99977944186234402</v>
      </c>
      <c r="Y24" s="7">
        <v>0.99981664622051503</v>
      </c>
      <c r="Z24" s="15">
        <v>0.99981664622051503</v>
      </c>
      <c r="AA24" s="15">
        <v>0.99981664622051503</v>
      </c>
      <c r="AB24" s="15">
        <v>0.99981664622051503</v>
      </c>
      <c r="AC24" s="15">
        <v>0.99981664622051503</v>
      </c>
      <c r="AD24" s="15">
        <v>0.99981664622051503</v>
      </c>
      <c r="AE24" s="15">
        <v>0.99981664622051503</v>
      </c>
      <c r="AF24" s="15">
        <v>0.99981664622051503</v>
      </c>
      <c r="AG24" s="15">
        <v>0.99981664622051503</v>
      </c>
      <c r="AH24" s="15">
        <v>0.99981664622051503</v>
      </c>
      <c r="AI24" s="15">
        <v>0.99981664622051503</v>
      </c>
      <c r="AJ24" s="15">
        <v>0.99981664622051503</v>
      </c>
      <c r="AK24" s="15">
        <v>0.99981664622051503</v>
      </c>
      <c r="AL24" s="15">
        <v>0.99981664622051503</v>
      </c>
      <c r="AM24" s="15">
        <v>0.99981664622051503</v>
      </c>
      <c r="AN24" s="15">
        <v>0.99981664622051503</v>
      </c>
      <c r="AO24" s="15">
        <v>0.99981664622051503</v>
      </c>
      <c r="AP24" s="15">
        <v>0.99981664622051503</v>
      </c>
      <c r="AQ24" s="15">
        <v>0.99981664622051503</v>
      </c>
      <c r="AR24" s="15">
        <v>0.99981664622051503</v>
      </c>
      <c r="AS24" s="15">
        <v>0.99981664622051503</v>
      </c>
      <c r="AT24" s="15">
        <v>0.99981664622051503</v>
      </c>
      <c r="AU24" s="15">
        <v>0.99981664622051503</v>
      </c>
      <c r="AV24" s="15">
        <v>0.99981664622051503</v>
      </c>
      <c r="AW24" s="15">
        <v>0.99981664622051503</v>
      </c>
      <c r="AX24" s="15">
        <v>0.99250365680728503</v>
      </c>
      <c r="AY24" s="15">
        <v>0.99981664622051503</v>
      </c>
      <c r="AZ24" s="15">
        <v>0.99981664622051503</v>
      </c>
      <c r="BA24" s="15">
        <v>0.99220966710732705</v>
      </c>
      <c r="BB24" s="15">
        <v>0.99981664622051503</v>
      </c>
      <c r="BC24" s="15">
        <v>0.99981664622051503</v>
      </c>
      <c r="BD24" s="15">
        <v>0.99981664622051503</v>
      </c>
      <c r="BE24" s="15">
        <v>0.99981664622051503</v>
      </c>
      <c r="BF24" s="15">
        <v>0.99981664622051503</v>
      </c>
      <c r="BG24" s="15">
        <v>0.99981664622051503</v>
      </c>
      <c r="BH24" s="15">
        <v>0.99981664622051503</v>
      </c>
      <c r="BI24" s="15">
        <v>0.99981664622051503</v>
      </c>
      <c r="BJ24" s="15">
        <v>0.99981664622051503</v>
      </c>
      <c r="BK24" s="15">
        <v>0.98576104780263596</v>
      </c>
      <c r="BL24" s="15">
        <v>0.99981664622051503</v>
      </c>
      <c r="BM24" s="15">
        <v>0.98816819356069396</v>
      </c>
      <c r="BN24" s="15">
        <v>0.99981664622051503</v>
      </c>
      <c r="BO24" s="15">
        <v>0.99981664622051503</v>
      </c>
      <c r="BP24" s="15">
        <v>0.99981664622051503</v>
      </c>
      <c r="BQ24" s="15">
        <v>0.98815731493237102</v>
      </c>
      <c r="BR24" s="15">
        <v>0.985908585994687</v>
      </c>
    </row>
    <row r="25" spans="1:70" ht="14.25" customHeight="1" x14ac:dyDescent="0.3">
      <c r="A25" s="14" t="s">
        <v>84</v>
      </c>
      <c r="B25" s="14">
        <v>1</v>
      </c>
      <c r="C25" s="14">
        <v>1</v>
      </c>
      <c r="D25" s="14">
        <v>1</v>
      </c>
      <c r="E25" s="14">
        <v>1</v>
      </c>
      <c r="F25" s="14">
        <v>1</v>
      </c>
      <c r="G25" s="14">
        <v>1</v>
      </c>
      <c r="H25" s="14">
        <v>1</v>
      </c>
      <c r="I25" s="14">
        <v>1</v>
      </c>
      <c r="J25" s="14">
        <v>1</v>
      </c>
      <c r="K25" s="14">
        <v>1</v>
      </c>
      <c r="L25" s="14">
        <v>1</v>
      </c>
      <c r="M25" s="14">
        <v>1</v>
      </c>
      <c r="N25" s="14">
        <v>1</v>
      </c>
      <c r="O25" s="14">
        <v>1</v>
      </c>
      <c r="P25" s="14">
        <v>1</v>
      </c>
      <c r="Q25" s="14">
        <v>1</v>
      </c>
      <c r="R25" s="14">
        <v>1</v>
      </c>
      <c r="S25" s="14">
        <v>1</v>
      </c>
      <c r="T25" s="14">
        <v>1</v>
      </c>
      <c r="U25" s="14">
        <v>1</v>
      </c>
      <c r="V25" s="14">
        <v>1</v>
      </c>
      <c r="W25" s="14">
        <v>1</v>
      </c>
      <c r="X25" s="14">
        <v>1</v>
      </c>
      <c r="Y25" s="7">
        <v>1</v>
      </c>
      <c r="Z25" s="15">
        <v>1</v>
      </c>
      <c r="AA25" s="15">
        <v>1</v>
      </c>
      <c r="AB25" s="15">
        <v>1</v>
      </c>
      <c r="AC25" s="15">
        <v>1</v>
      </c>
      <c r="AD25" s="15">
        <v>1</v>
      </c>
      <c r="AE25" s="15">
        <v>1</v>
      </c>
      <c r="AF25" s="15">
        <v>1</v>
      </c>
      <c r="AG25" s="15">
        <v>1</v>
      </c>
      <c r="AH25" s="15">
        <v>1</v>
      </c>
      <c r="AI25" s="15">
        <v>1</v>
      </c>
      <c r="AJ25" s="15">
        <v>1</v>
      </c>
      <c r="AK25" s="15">
        <v>1</v>
      </c>
      <c r="AL25" s="15">
        <v>1</v>
      </c>
      <c r="AM25" s="15">
        <v>1</v>
      </c>
      <c r="AN25" s="15">
        <v>1</v>
      </c>
      <c r="AO25" s="15">
        <v>1</v>
      </c>
      <c r="AP25" s="15">
        <v>1</v>
      </c>
      <c r="AQ25" s="15">
        <v>1</v>
      </c>
      <c r="AR25" s="15">
        <v>1</v>
      </c>
      <c r="AS25" s="15">
        <v>1</v>
      </c>
      <c r="AT25" s="15">
        <v>1</v>
      </c>
      <c r="AU25" s="15">
        <v>1</v>
      </c>
      <c r="AV25" s="15">
        <v>1</v>
      </c>
      <c r="AW25" s="15">
        <v>1</v>
      </c>
      <c r="AX25" s="15">
        <v>1</v>
      </c>
      <c r="AY25" s="15">
        <v>1</v>
      </c>
      <c r="AZ25" s="15">
        <v>1</v>
      </c>
      <c r="BA25" s="15">
        <v>1</v>
      </c>
      <c r="BB25" s="15">
        <v>1</v>
      </c>
      <c r="BC25" s="15">
        <v>1</v>
      </c>
      <c r="BD25" s="15">
        <v>1</v>
      </c>
      <c r="BE25" s="15">
        <v>1</v>
      </c>
      <c r="BF25" s="15">
        <v>1</v>
      </c>
      <c r="BG25" s="15">
        <v>1</v>
      </c>
      <c r="BH25" s="15">
        <v>1</v>
      </c>
      <c r="BI25" s="15">
        <v>1</v>
      </c>
      <c r="BJ25" s="15">
        <v>1</v>
      </c>
      <c r="BK25" s="15">
        <v>1</v>
      </c>
      <c r="BL25" s="15">
        <v>1</v>
      </c>
      <c r="BM25" s="15">
        <v>0.99183424153284705</v>
      </c>
      <c r="BN25" s="15">
        <v>1</v>
      </c>
      <c r="BO25" s="15">
        <v>1</v>
      </c>
      <c r="BP25" s="15">
        <v>1</v>
      </c>
      <c r="BQ25" s="15">
        <v>0.98835155559020405</v>
      </c>
      <c r="BR25" s="15">
        <v>1</v>
      </c>
    </row>
    <row r="26" spans="1:70" ht="14.25" customHeight="1" x14ac:dyDescent="0.3">
      <c r="A26" s="14" t="s">
        <v>85</v>
      </c>
      <c r="B26" s="14">
        <v>0.933784822509381</v>
      </c>
      <c r="C26" s="14">
        <v>0.937164433504448</v>
      </c>
      <c r="D26" s="14">
        <v>0.93226364108492998</v>
      </c>
      <c r="E26" s="14">
        <v>0.93592970393547104</v>
      </c>
      <c r="F26" s="14">
        <v>0.93503794822069597</v>
      </c>
      <c r="G26" s="14">
        <v>0.93626142288285197</v>
      </c>
      <c r="H26" s="14">
        <v>0.934446109031703</v>
      </c>
      <c r="I26" s="14">
        <v>0.93534223918444004</v>
      </c>
      <c r="J26" s="14">
        <v>0.93419585779111503</v>
      </c>
      <c r="K26" s="14">
        <v>0.93510943902156396</v>
      </c>
      <c r="L26" s="14">
        <v>0.93571320807615299</v>
      </c>
      <c r="M26" s="14">
        <v>0.93472150503081197</v>
      </c>
      <c r="N26" s="14">
        <v>0.93593198775903697</v>
      </c>
      <c r="O26" s="14">
        <v>0.93643196359464098</v>
      </c>
      <c r="P26" s="14">
        <v>0.93455608988237604</v>
      </c>
      <c r="Q26" s="14">
        <v>0.93479369020548997</v>
      </c>
      <c r="R26" s="14">
        <v>0.93129175663834995</v>
      </c>
      <c r="S26" s="14">
        <v>0.93589107194958698</v>
      </c>
      <c r="T26" s="14">
        <v>0.93443158196202702</v>
      </c>
      <c r="U26" s="14">
        <v>0.93671494375266795</v>
      </c>
      <c r="V26" s="14">
        <v>0.93752828105822905</v>
      </c>
      <c r="W26" s="14">
        <v>0.93549155089999303</v>
      </c>
      <c r="X26" s="14">
        <v>0.92969182013156804</v>
      </c>
      <c r="Y26" s="7">
        <v>0.937164433504448</v>
      </c>
      <c r="Z26" s="15">
        <v>0.937164433504448</v>
      </c>
      <c r="AA26" s="15">
        <v>0.937164433504448</v>
      </c>
      <c r="AB26" s="15">
        <v>0.937164433504448</v>
      </c>
      <c r="AC26" s="15">
        <v>0.937164433504448</v>
      </c>
      <c r="AD26" s="15">
        <v>0.937164433504448</v>
      </c>
      <c r="AE26" s="15">
        <v>0.937164433504448</v>
      </c>
      <c r="AF26" s="15">
        <v>0.937164433504448</v>
      </c>
      <c r="AG26" s="15">
        <v>0.937164433504448</v>
      </c>
      <c r="AH26" s="15">
        <v>0.937164433504448</v>
      </c>
      <c r="AI26" s="15">
        <v>0.937164433504448</v>
      </c>
      <c r="AJ26" s="15">
        <v>0.937164433504448</v>
      </c>
      <c r="AK26" s="15">
        <v>0.937164433504448</v>
      </c>
      <c r="AL26" s="15">
        <v>0.937164433504448</v>
      </c>
      <c r="AM26" s="15">
        <v>0.937164433504448</v>
      </c>
      <c r="AN26" s="15">
        <v>0.937164433504448</v>
      </c>
      <c r="AO26" s="15">
        <v>0.937164433504448</v>
      </c>
      <c r="AP26" s="15">
        <v>0.937164433504448</v>
      </c>
      <c r="AQ26" s="15">
        <v>0.937164433504448</v>
      </c>
      <c r="AR26" s="15">
        <v>0.937164433504448</v>
      </c>
      <c r="AS26" s="15">
        <v>0.937164433504448</v>
      </c>
      <c r="AT26" s="15">
        <v>0.937164433504448</v>
      </c>
      <c r="AU26" s="15">
        <v>0.937164433504448</v>
      </c>
      <c r="AV26" s="15">
        <v>0.937164433504448</v>
      </c>
      <c r="AW26" s="15">
        <v>0.937164433504448</v>
      </c>
      <c r="AX26" s="15">
        <v>0.92476609547842803</v>
      </c>
      <c r="AY26" s="15">
        <v>0.937164433504448</v>
      </c>
      <c r="AZ26" s="15">
        <v>0.937164433504448</v>
      </c>
      <c r="BA26" s="15">
        <v>0.92461355537926304</v>
      </c>
      <c r="BB26" s="15">
        <v>0.93627382303208395</v>
      </c>
      <c r="BC26" s="15">
        <v>0.92452785060510301</v>
      </c>
      <c r="BD26" s="15">
        <v>0.92551847576270796</v>
      </c>
      <c r="BE26" s="15">
        <v>0.92521377268918503</v>
      </c>
      <c r="BF26" s="15">
        <v>0.937164433504448</v>
      </c>
      <c r="BG26" s="15">
        <v>0.92551847576270796</v>
      </c>
      <c r="BH26" s="15">
        <v>0.92551847576270796</v>
      </c>
      <c r="BI26" s="15">
        <v>0.937164433504448</v>
      </c>
      <c r="BJ26" s="15">
        <v>0.92551847576270796</v>
      </c>
      <c r="BK26" s="15">
        <v>0.88704593063272597</v>
      </c>
      <c r="BL26" s="15">
        <v>0.92444026438048199</v>
      </c>
      <c r="BM26" s="15">
        <v>0.92447024804612399</v>
      </c>
      <c r="BN26" s="15">
        <v>0.93316128436803003</v>
      </c>
      <c r="BO26" s="15">
        <v>0.92551847576270796</v>
      </c>
      <c r="BP26" s="15">
        <v>0.92551847576270796</v>
      </c>
      <c r="BQ26" s="15">
        <v>0.90825800654071398</v>
      </c>
      <c r="BR26" s="15">
        <v>0.91894546340612304</v>
      </c>
    </row>
    <row r="27" spans="1:70" ht="14.25" customHeight="1" x14ac:dyDescent="0.3">
      <c r="A27" s="14" t="s">
        <v>86</v>
      </c>
      <c r="B27" s="14">
        <v>0.96675126670088196</v>
      </c>
      <c r="C27" s="14">
        <v>0.97371149163394</v>
      </c>
      <c r="D27" s="14">
        <v>0.97033577270100502</v>
      </c>
      <c r="E27" s="14">
        <v>0.97162108673113101</v>
      </c>
      <c r="F27" s="14">
        <v>0.97237318173820897</v>
      </c>
      <c r="G27" s="14">
        <v>0.97253061964103704</v>
      </c>
      <c r="H27" s="14">
        <v>0.97284179559864103</v>
      </c>
      <c r="I27" s="14">
        <v>0.97197478740115295</v>
      </c>
      <c r="J27" s="14">
        <v>0.97297297792770499</v>
      </c>
      <c r="K27" s="14">
        <v>0.97262080415083596</v>
      </c>
      <c r="L27" s="14">
        <v>0.973331353530552</v>
      </c>
      <c r="M27" s="14">
        <v>0.96922506766271099</v>
      </c>
      <c r="N27" s="14">
        <v>0.97209322192973302</v>
      </c>
      <c r="O27" s="14">
        <v>0.97276656713175402</v>
      </c>
      <c r="P27" s="14">
        <v>0.97255422116610202</v>
      </c>
      <c r="Q27" s="14">
        <v>0.97014000624777097</v>
      </c>
      <c r="R27" s="14">
        <v>0.97283828762805702</v>
      </c>
      <c r="S27" s="14">
        <v>0.97199497626672704</v>
      </c>
      <c r="T27" s="14">
        <v>0.97275833265989897</v>
      </c>
      <c r="U27" s="14">
        <v>0.96957282666203903</v>
      </c>
      <c r="V27" s="14">
        <v>0.97269429374332095</v>
      </c>
      <c r="W27" s="14">
        <v>0.97190934461959799</v>
      </c>
      <c r="X27" s="14">
        <v>0.97067536231603901</v>
      </c>
      <c r="Y27" s="7">
        <v>0.97373806381433203</v>
      </c>
      <c r="Z27" s="15">
        <v>0.97373806381433203</v>
      </c>
      <c r="AA27" s="15">
        <v>0.97373806381433203</v>
      </c>
      <c r="AB27" s="15">
        <v>0.97373806381433203</v>
      </c>
      <c r="AC27" s="15">
        <v>0.97373806381433203</v>
      </c>
      <c r="AD27" s="15">
        <v>0.97373806381433203</v>
      </c>
      <c r="AE27" s="15">
        <v>0.97373806381433203</v>
      </c>
      <c r="AF27" s="15">
        <v>0.97373806381433203</v>
      </c>
      <c r="AG27" s="15">
        <v>0.97373806381433203</v>
      </c>
      <c r="AH27" s="15">
        <v>0.97373806381433203</v>
      </c>
      <c r="AI27" s="15">
        <v>0.97373806381433203</v>
      </c>
      <c r="AJ27" s="15">
        <v>0.97373806381433203</v>
      </c>
      <c r="AK27" s="15">
        <v>0.97373806381433203</v>
      </c>
      <c r="AL27" s="15">
        <v>0.97373806381433203</v>
      </c>
      <c r="AM27" s="15">
        <v>0.97373806381433203</v>
      </c>
      <c r="AN27" s="15">
        <v>0.97373806381433203</v>
      </c>
      <c r="AO27" s="15">
        <v>0.97373806381433203</v>
      </c>
      <c r="AP27" s="15">
        <v>0.97373806381433203</v>
      </c>
      <c r="AQ27" s="15">
        <v>0.97373806381433203</v>
      </c>
      <c r="AR27" s="15">
        <v>0.97373806381433203</v>
      </c>
      <c r="AS27" s="15">
        <v>0.97373806381433203</v>
      </c>
      <c r="AT27" s="15">
        <v>0.97373806381433203</v>
      </c>
      <c r="AU27" s="15">
        <v>0.97373806381433203</v>
      </c>
      <c r="AV27" s="15">
        <v>0.96208933142818498</v>
      </c>
      <c r="AW27" s="15">
        <v>0.97373806381433203</v>
      </c>
      <c r="AX27" s="15">
        <v>0.96179820994915</v>
      </c>
      <c r="AY27" s="15">
        <v>0.97373806381433203</v>
      </c>
      <c r="AZ27" s="15">
        <v>0.97373806381433203</v>
      </c>
      <c r="BA27" s="15">
        <v>0.96126341276781002</v>
      </c>
      <c r="BB27" s="15">
        <v>0.97373806381433203</v>
      </c>
      <c r="BC27" s="15">
        <v>0.97373806381433203</v>
      </c>
      <c r="BD27" s="15">
        <v>0.97373806381433203</v>
      </c>
      <c r="BE27" s="15">
        <v>0.96208933142818498</v>
      </c>
      <c r="BF27" s="15">
        <v>0.97373806381433203</v>
      </c>
      <c r="BG27" s="15">
        <v>0.97373806381433203</v>
      </c>
      <c r="BH27" s="15">
        <v>0.96208933142818498</v>
      </c>
      <c r="BI27" s="15">
        <v>0.97373806381433203</v>
      </c>
      <c r="BJ27" s="15">
        <v>0.96208933142818498</v>
      </c>
      <c r="BK27" s="15">
        <v>0.920087606871693</v>
      </c>
      <c r="BL27" s="15">
        <v>0.96120908793839299</v>
      </c>
      <c r="BM27" s="15">
        <v>0.96121169752984903</v>
      </c>
      <c r="BN27" s="15">
        <v>0.97373806381433203</v>
      </c>
      <c r="BO27" s="15">
        <v>0.96208933142818498</v>
      </c>
      <c r="BP27" s="15">
        <v>0.97373806381433203</v>
      </c>
      <c r="BQ27" s="15">
        <v>0.956580524041034</v>
      </c>
      <c r="BR27" s="15">
        <v>0.95989352693434205</v>
      </c>
    </row>
    <row r="28" spans="1:70" ht="14.25" customHeight="1" x14ac:dyDescent="0.3">
      <c r="A28" s="14" t="s">
        <v>87</v>
      </c>
      <c r="B28" s="14">
        <v>0.95099913254703194</v>
      </c>
      <c r="C28" s="14">
        <v>0.96900396625149499</v>
      </c>
      <c r="D28" s="14">
        <v>0.96412713631047198</v>
      </c>
      <c r="E28" s="14">
        <v>0.96783645354780401</v>
      </c>
      <c r="F28" s="14">
        <v>0.967158156502128</v>
      </c>
      <c r="G28" s="14">
        <v>0.96751363319796702</v>
      </c>
      <c r="H28" s="14">
        <v>0.96793495608498903</v>
      </c>
      <c r="I28" s="14">
        <v>0.96849571582288596</v>
      </c>
      <c r="J28" s="14">
        <v>0.96657456878463599</v>
      </c>
      <c r="K28" s="14">
        <v>0.96807735408122497</v>
      </c>
      <c r="L28" s="14">
        <v>0.96650331972690096</v>
      </c>
      <c r="M28" s="14">
        <v>0.96531561904624597</v>
      </c>
      <c r="N28" s="14">
        <v>0.96821765393195602</v>
      </c>
      <c r="O28" s="14">
        <v>0.966340047948412</v>
      </c>
      <c r="P28" s="14">
        <v>0.96613948428178298</v>
      </c>
      <c r="Q28" s="14">
        <v>0.96806032014805798</v>
      </c>
      <c r="R28" s="14">
        <v>0.96474333161030001</v>
      </c>
      <c r="S28" s="14">
        <v>0.96770005305080198</v>
      </c>
      <c r="T28" s="14">
        <v>0.96664931737398896</v>
      </c>
      <c r="U28" s="14">
        <v>0.96792125897610204</v>
      </c>
      <c r="V28" s="14">
        <v>0.96604084732384499</v>
      </c>
      <c r="W28" s="14">
        <v>0.968395884051926</v>
      </c>
      <c r="X28" s="14">
        <v>0.96559623321497601</v>
      </c>
      <c r="Y28" s="7">
        <v>0.969049138409528</v>
      </c>
      <c r="Z28" s="15">
        <v>0.969049138409528</v>
      </c>
      <c r="AA28" s="15">
        <v>0.969049138409528</v>
      </c>
      <c r="AB28" s="15">
        <v>0.969049138409528</v>
      </c>
      <c r="AC28" s="15">
        <v>0.969049138409528</v>
      </c>
      <c r="AD28" s="15">
        <v>0.969049138409528</v>
      </c>
      <c r="AE28" s="15">
        <v>0.969049138409528</v>
      </c>
      <c r="AF28" s="15">
        <v>0.969049138409528</v>
      </c>
      <c r="AG28" s="15">
        <v>0.969049138409528</v>
      </c>
      <c r="AH28" s="15">
        <v>0.969049138409528</v>
      </c>
      <c r="AI28" s="15">
        <v>0.969049138409528</v>
      </c>
      <c r="AJ28" s="15">
        <v>0.969049138409528</v>
      </c>
      <c r="AK28" s="15">
        <v>0.969049138409528</v>
      </c>
      <c r="AL28" s="15">
        <v>0.969049138409528</v>
      </c>
      <c r="AM28" s="15">
        <v>0.969049138409528</v>
      </c>
      <c r="AN28" s="15">
        <v>0.969049138409528</v>
      </c>
      <c r="AO28" s="15">
        <v>0.969049138409528</v>
      </c>
      <c r="AP28" s="15">
        <v>0.969049138409528</v>
      </c>
      <c r="AQ28" s="15">
        <v>0.969049138409528</v>
      </c>
      <c r="AR28" s="15">
        <v>0.969049138409528</v>
      </c>
      <c r="AS28" s="15">
        <v>0.969049138409528</v>
      </c>
      <c r="AT28" s="15">
        <v>0.969049138409528</v>
      </c>
      <c r="AU28" s="15">
        <v>0.969049138409528</v>
      </c>
      <c r="AV28" s="15">
        <v>0.969049138409528</v>
      </c>
      <c r="AW28" s="15">
        <v>0.969049138409528</v>
      </c>
      <c r="AX28" s="15">
        <v>0.95739782932945905</v>
      </c>
      <c r="AY28" s="15">
        <v>0.969049138409528</v>
      </c>
      <c r="AZ28" s="15">
        <v>0.969049138409528</v>
      </c>
      <c r="BA28" s="15">
        <v>0.95740054932605101</v>
      </c>
      <c r="BB28" s="15">
        <v>0.969049138409528</v>
      </c>
      <c r="BC28" s="15">
        <v>0.95739782932945905</v>
      </c>
      <c r="BD28" s="15">
        <v>0.969049138409528</v>
      </c>
      <c r="BE28" s="15">
        <v>0.95740054932605101</v>
      </c>
      <c r="BF28" s="15">
        <v>0.969049138409528</v>
      </c>
      <c r="BG28" s="15">
        <v>0.969049138409528</v>
      </c>
      <c r="BH28" s="15">
        <v>0.95740054932605101</v>
      </c>
      <c r="BI28" s="15">
        <v>0.969049138409528</v>
      </c>
      <c r="BJ28" s="15">
        <v>0.95740054932605101</v>
      </c>
      <c r="BK28" s="15">
        <v>0.92014720473247102</v>
      </c>
      <c r="BL28" s="15">
        <v>0.95649050782041201</v>
      </c>
      <c r="BM28" s="15">
        <v>0.95641362997869295</v>
      </c>
      <c r="BN28" s="15">
        <v>0.969049138409528</v>
      </c>
      <c r="BO28" s="15">
        <v>0.969049138409528</v>
      </c>
      <c r="BP28" s="15">
        <v>0.95740054932605101</v>
      </c>
      <c r="BQ28" s="15">
        <v>0.95605221514910399</v>
      </c>
      <c r="BR28" s="15">
        <v>0.95605891252802899</v>
      </c>
    </row>
    <row r="29" spans="1:70" ht="14.25" customHeight="1" x14ac:dyDescent="0.3">
      <c r="A29" s="14" t="s">
        <v>88</v>
      </c>
      <c r="B29" s="14">
        <v>0.95986141510711798</v>
      </c>
      <c r="C29" s="14">
        <v>0.96472895577208295</v>
      </c>
      <c r="D29" s="14">
        <v>0.96042626068113701</v>
      </c>
      <c r="E29" s="14">
        <v>0.96431836306573504</v>
      </c>
      <c r="F29" s="14">
        <v>0.96344424482371305</v>
      </c>
      <c r="G29" s="14">
        <v>0.96124409454343895</v>
      </c>
      <c r="H29" s="14">
        <v>0.96412275643043599</v>
      </c>
      <c r="I29" s="14">
        <v>0.96198432762061403</v>
      </c>
      <c r="J29" s="14">
        <v>0.96163237042649996</v>
      </c>
      <c r="K29" s="14">
        <v>0.96461309650509997</v>
      </c>
      <c r="L29" s="14">
        <v>0.96392681611868003</v>
      </c>
      <c r="M29" s="14">
        <v>0.96357755187257299</v>
      </c>
      <c r="N29" s="14">
        <v>0.96509528268533595</v>
      </c>
      <c r="O29" s="14">
        <v>0.96371462334223801</v>
      </c>
      <c r="P29" s="14">
        <v>0.96320911140353405</v>
      </c>
      <c r="Q29" s="14">
        <v>0.96319729286477396</v>
      </c>
      <c r="R29" s="14">
        <v>0.96412523208020195</v>
      </c>
      <c r="S29" s="14">
        <v>0.96282623540244505</v>
      </c>
      <c r="T29" s="14">
        <v>0.96369064132721505</v>
      </c>
      <c r="U29" s="14">
        <v>0.96381915326468703</v>
      </c>
      <c r="V29" s="14">
        <v>0.96351207413541895</v>
      </c>
      <c r="W29" s="14">
        <v>0.96349706392110601</v>
      </c>
      <c r="X29" s="14">
        <v>0.96378030861322705</v>
      </c>
      <c r="Y29" s="7">
        <v>0.96474489788818996</v>
      </c>
      <c r="Z29" s="15">
        <v>0.96474489788818996</v>
      </c>
      <c r="AA29" s="15">
        <v>0.96474489788818996</v>
      </c>
      <c r="AB29" s="15">
        <v>0.96474489788818996</v>
      </c>
      <c r="AC29" s="15">
        <v>0.96474489788818996</v>
      </c>
      <c r="AD29" s="15">
        <v>0.96474489788818996</v>
      </c>
      <c r="AE29" s="15">
        <v>0.96474489788818996</v>
      </c>
      <c r="AF29" s="15">
        <v>0.96474489788818996</v>
      </c>
      <c r="AG29" s="15">
        <v>0.96474489788818996</v>
      </c>
      <c r="AH29" s="15">
        <v>0.96474489788818996</v>
      </c>
      <c r="AI29" s="15">
        <v>0.96474489788818996</v>
      </c>
      <c r="AJ29" s="15">
        <v>0.96474489788818996</v>
      </c>
      <c r="AK29" s="15">
        <v>0.96474489788818996</v>
      </c>
      <c r="AL29" s="15">
        <v>0.96474489788818996</v>
      </c>
      <c r="AM29" s="15">
        <v>0.96474489788818996</v>
      </c>
      <c r="AN29" s="15">
        <v>0.96474489788818996</v>
      </c>
      <c r="AO29" s="15">
        <v>0.96474489788818996</v>
      </c>
      <c r="AP29" s="15">
        <v>0.96474489788818996</v>
      </c>
      <c r="AQ29" s="15">
        <v>0.96474489788818996</v>
      </c>
      <c r="AR29" s="15">
        <v>0.96474489788818996</v>
      </c>
      <c r="AS29" s="15">
        <v>0.96474489788818996</v>
      </c>
      <c r="AT29" s="15">
        <v>0.96474489788818996</v>
      </c>
      <c r="AU29" s="15">
        <v>0.96474489788818996</v>
      </c>
      <c r="AV29" s="15">
        <v>0.96474489788818996</v>
      </c>
      <c r="AW29" s="15">
        <v>0.96474489788818996</v>
      </c>
      <c r="AX29" s="15">
        <v>0.95287340478473903</v>
      </c>
      <c r="AY29" s="15">
        <v>0.96474489788818996</v>
      </c>
      <c r="AZ29" s="15">
        <v>0.96474489788818996</v>
      </c>
      <c r="BA29" s="15">
        <v>0.95309649396702401</v>
      </c>
      <c r="BB29" s="15">
        <v>0.96474489788818996</v>
      </c>
      <c r="BC29" s="15">
        <v>0.96474489788818996</v>
      </c>
      <c r="BD29" s="15">
        <v>0.96474489788818996</v>
      </c>
      <c r="BE29" s="15">
        <v>0.95309649396702401</v>
      </c>
      <c r="BF29" s="15">
        <v>0.96474489788818996</v>
      </c>
      <c r="BG29" s="15">
        <v>0.96474489788818996</v>
      </c>
      <c r="BH29" s="15">
        <v>0.95309649396702401</v>
      </c>
      <c r="BI29" s="15">
        <v>0.96474489788818996</v>
      </c>
      <c r="BJ29" s="15">
        <v>0.95309649396702401</v>
      </c>
      <c r="BK29" s="15">
        <v>0.91633126518098595</v>
      </c>
      <c r="BL29" s="15">
        <v>0.95221555726604901</v>
      </c>
      <c r="BM29" s="15">
        <v>0.93526759215036404</v>
      </c>
      <c r="BN29" s="15">
        <v>0.95309649396702401</v>
      </c>
      <c r="BO29" s="15">
        <v>0.95309649396702401</v>
      </c>
      <c r="BP29" s="15">
        <v>0.95309649396702401</v>
      </c>
      <c r="BQ29" s="15">
        <v>0.95097516784941405</v>
      </c>
      <c r="BR29" s="15">
        <v>0.95176138119065601</v>
      </c>
    </row>
    <row r="30" spans="1:70" ht="14.25" customHeight="1" x14ac:dyDescent="0.3">
      <c r="A30" s="14" t="s">
        <v>89</v>
      </c>
      <c r="B30" s="14">
        <v>0.96097412537337501</v>
      </c>
      <c r="C30" s="14">
        <v>0.96657208969175001</v>
      </c>
      <c r="D30" s="14">
        <v>0.961917838714063</v>
      </c>
      <c r="E30" s="14">
        <v>0.96472674697140903</v>
      </c>
      <c r="F30" s="14">
        <v>0.96575223279711797</v>
      </c>
      <c r="G30" s="14">
        <v>0.96482555690878602</v>
      </c>
      <c r="H30" s="14">
        <v>0.96533001627395498</v>
      </c>
      <c r="I30" s="14">
        <v>0.96548206612446597</v>
      </c>
      <c r="J30" s="14">
        <v>0.96443866828745395</v>
      </c>
      <c r="K30" s="14">
        <v>0.96642270351818205</v>
      </c>
      <c r="L30" s="14">
        <v>0.96570780484617003</v>
      </c>
      <c r="M30" s="14">
        <v>0.96425311718502205</v>
      </c>
      <c r="N30" s="14">
        <v>0.96605370004927205</v>
      </c>
      <c r="O30" s="14">
        <v>0.96586275376128095</v>
      </c>
      <c r="P30" s="14">
        <v>0.96512455714645795</v>
      </c>
      <c r="Q30" s="14">
        <v>0.96527616182911702</v>
      </c>
      <c r="R30" s="14">
        <v>0.964762011479253</v>
      </c>
      <c r="S30" s="14">
        <v>0.966003940684243</v>
      </c>
      <c r="T30" s="14">
        <v>0.96585637922326295</v>
      </c>
      <c r="U30" s="14">
        <v>0.96547184187236001</v>
      </c>
      <c r="V30" s="14">
        <v>0.96493322279538796</v>
      </c>
      <c r="W30" s="14">
        <v>0.96582255292239105</v>
      </c>
      <c r="X30" s="14">
        <v>0.96574956911244403</v>
      </c>
      <c r="Y30" s="7">
        <v>0.96657208969175001</v>
      </c>
      <c r="Z30" s="15">
        <v>0.96657208969175001</v>
      </c>
      <c r="AA30" s="15">
        <v>0.96657208969175001</v>
      </c>
      <c r="AB30" s="15">
        <v>0.96657208969175001</v>
      </c>
      <c r="AC30" s="15">
        <v>0.96657208969175001</v>
      </c>
      <c r="AD30" s="15">
        <v>0.96657208969175001</v>
      </c>
      <c r="AE30" s="15">
        <v>0.96657208969175001</v>
      </c>
      <c r="AF30" s="15">
        <v>0.96657208969175001</v>
      </c>
      <c r="AG30" s="15">
        <v>0.96657208969175001</v>
      </c>
      <c r="AH30" s="15">
        <v>0.96657208969175001</v>
      </c>
      <c r="AI30" s="15">
        <v>0.96657208969175001</v>
      </c>
      <c r="AJ30" s="15">
        <v>0.96657208969175001</v>
      </c>
      <c r="AK30" s="15">
        <v>0.96657208969175001</v>
      </c>
      <c r="AL30" s="15">
        <v>0.96657208969175001</v>
      </c>
      <c r="AM30" s="15">
        <v>0.96657208969175001</v>
      </c>
      <c r="AN30" s="15">
        <v>0.96657208969175001</v>
      </c>
      <c r="AO30" s="15">
        <v>0.96657208969175001</v>
      </c>
      <c r="AP30" s="15">
        <v>0.96657208969175001</v>
      </c>
      <c r="AQ30" s="15">
        <v>0.96657208969175001</v>
      </c>
      <c r="AR30" s="15">
        <v>0.96657208969175001</v>
      </c>
      <c r="AS30" s="15">
        <v>0.96657208969175001</v>
      </c>
      <c r="AT30" s="15">
        <v>0.96657208969175001</v>
      </c>
      <c r="AU30" s="15">
        <v>0.96657208969175001</v>
      </c>
      <c r="AV30" s="15">
        <v>0.96657208969175001</v>
      </c>
      <c r="AW30" s="15">
        <v>0.96657208969175001</v>
      </c>
      <c r="AX30" s="15">
        <v>0.95387216996661395</v>
      </c>
      <c r="AY30" s="15">
        <v>0.96657208969175001</v>
      </c>
      <c r="AZ30" s="15">
        <v>0.95492360085726802</v>
      </c>
      <c r="BA30" s="15">
        <v>0.95402481166600295</v>
      </c>
      <c r="BB30" s="15">
        <v>0.96656943266931294</v>
      </c>
      <c r="BC30" s="15">
        <v>0.96657208969175001</v>
      </c>
      <c r="BD30" s="15">
        <v>0.96657208969175001</v>
      </c>
      <c r="BE30" s="15">
        <v>0.95381393065689901</v>
      </c>
      <c r="BF30" s="15">
        <v>0.96657208969175001</v>
      </c>
      <c r="BG30" s="15">
        <v>0.96657208969175001</v>
      </c>
      <c r="BH30" s="15">
        <v>0.96657208969175001</v>
      </c>
      <c r="BI30" s="15">
        <v>0.96407351094246696</v>
      </c>
      <c r="BJ30" s="15">
        <v>0.95492360085726802</v>
      </c>
      <c r="BK30" s="15">
        <v>0.91755198362299994</v>
      </c>
      <c r="BL30" s="15">
        <v>0.95380949620879396</v>
      </c>
      <c r="BM30" s="15">
        <v>0.95380949620879396</v>
      </c>
      <c r="BN30" s="15">
        <v>0.95492360085726802</v>
      </c>
      <c r="BO30" s="15">
        <v>0.95492360085726802</v>
      </c>
      <c r="BP30" s="15">
        <v>0.96657208969175001</v>
      </c>
      <c r="BQ30" s="15">
        <v>0.95373431309720602</v>
      </c>
      <c r="BR30" s="15">
        <v>0.95372770658237904</v>
      </c>
    </row>
    <row r="31" spans="1:70" ht="14.25" customHeight="1" x14ac:dyDescent="0.3">
      <c r="A31" s="14" t="s">
        <v>90</v>
      </c>
      <c r="B31" s="14">
        <v>0.92924365095684902</v>
      </c>
      <c r="C31" s="14">
        <v>0.94526428100107596</v>
      </c>
      <c r="D31" s="14">
        <v>0.94332681982567801</v>
      </c>
      <c r="E31" s="14">
        <v>0.94337722250985101</v>
      </c>
      <c r="F31" s="14">
        <v>0.94264600444984403</v>
      </c>
      <c r="G31" s="14">
        <v>0.93698380766955902</v>
      </c>
      <c r="H31" s="14">
        <v>0.94321092266437301</v>
      </c>
      <c r="I31" s="14">
        <v>0.94557868188483896</v>
      </c>
      <c r="J31" s="14">
        <v>0.94340578444920098</v>
      </c>
      <c r="K31" s="14">
        <v>0.94627335099293897</v>
      </c>
      <c r="L31" s="14">
        <v>0.93997081679248295</v>
      </c>
      <c r="M31" s="14">
        <v>0.94431422928117104</v>
      </c>
      <c r="N31" s="14">
        <v>0.94254640512694898</v>
      </c>
      <c r="O31" s="14">
        <v>0.940242219252588</v>
      </c>
      <c r="P31" s="14">
        <v>0.94347634020125304</v>
      </c>
      <c r="Q31" s="14">
        <v>0.94391293630900497</v>
      </c>
      <c r="R31" s="14">
        <v>0.94013273469670999</v>
      </c>
      <c r="S31" s="14">
        <v>0.93841967971928197</v>
      </c>
      <c r="T31" s="14">
        <v>0.94276264402674204</v>
      </c>
      <c r="U31" s="14">
        <v>0.929128199199172</v>
      </c>
      <c r="V31" s="14">
        <v>0.94340655528834905</v>
      </c>
      <c r="W31" s="14">
        <v>0.94706999951457005</v>
      </c>
      <c r="X31" s="14">
        <v>0.94480621706380497</v>
      </c>
      <c r="Y31" s="7">
        <v>0.94527225034383899</v>
      </c>
      <c r="Z31" s="15">
        <v>0.94527225034383899</v>
      </c>
      <c r="AA31" s="15">
        <v>0.94527225034383899</v>
      </c>
      <c r="AB31" s="15">
        <v>0.94527225034383899</v>
      </c>
      <c r="AC31" s="15">
        <v>0.94527225034383899</v>
      </c>
      <c r="AD31" s="15">
        <v>0.94527225034383899</v>
      </c>
      <c r="AE31" s="15">
        <v>0.94527225034383899</v>
      </c>
      <c r="AF31" s="15">
        <v>0.94527225034383899</v>
      </c>
      <c r="AG31" s="15">
        <v>0.94527225034383899</v>
      </c>
      <c r="AH31" s="15">
        <v>0.94527225034383899</v>
      </c>
      <c r="AI31" s="15">
        <v>0.94527225034383899</v>
      </c>
      <c r="AJ31" s="15">
        <v>0.94527225034383899</v>
      </c>
      <c r="AK31" s="15">
        <v>0.94527225034383899</v>
      </c>
      <c r="AL31" s="15">
        <v>0.94527225034383899</v>
      </c>
      <c r="AM31" s="15">
        <v>0.94527225034383899</v>
      </c>
      <c r="AN31" s="15">
        <v>0.94527225034383899</v>
      </c>
      <c r="AO31" s="15">
        <v>0.94527225034383899</v>
      </c>
      <c r="AP31" s="15">
        <v>0.94527225034383899</v>
      </c>
      <c r="AQ31" s="15">
        <v>0.94527225034383899</v>
      </c>
      <c r="AR31" s="15">
        <v>0.94527225034383899</v>
      </c>
      <c r="AS31" s="15">
        <v>0.94527225034383899</v>
      </c>
      <c r="AT31" s="15">
        <v>0.94527225034383899</v>
      </c>
      <c r="AU31" s="15">
        <v>0.94527225034383899</v>
      </c>
      <c r="AV31" s="15">
        <v>0.94527225034383899</v>
      </c>
      <c r="AW31" s="15">
        <v>0.94527225034383899</v>
      </c>
      <c r="AX31" s="15">
        <v>0.93284038119018597</v>
      </c>
      <c r="AY31" s="15">
        <v>0.94527225034383899</v>
      </c>
      <c r="AZ31" s="15">
        <v>0.94527225034383899</v>
      </c>
      <c r="BA31" s="15">
        <v>0.93265545601880695</v>
      </c>
      <c r="BB31" s="15">
        <v>0.94527225034383899</v>
      </c>
      <c r="BC31" s="15">
        <v>0.93361990262254302</v>
      </c>
      <c r="BD31" s="15">
        <v>0.93362534236777694</v>
      </c>
      <c r="BE31" s="15">
        <v>0.93253197415857403</v>
      </c>
      <c r="BF31" s="15">
        <v>0.94527225034383899</v>
      </c>
      <c r="BG31" s="15">
        <v>0.94527225034383899</v>
      </c>
      <c r="BH31" s="15">
        <v>0.93362534236777694</v>
      </c>
      <c r="BI31" s="15">
        <v>0.94527225034383899</v>
      </c>
      <c r="BJ31" s="15">
        <v>0.93362534236777694</v>
      </c>
      <c r="BK31" s="15">
        <v>0.896448007372734</v>
      </c>
      <c r="BL31" s="15">
        <v>0.93251644976739401</v>
      </c>
      <c r="BM31" s="15">
        <v>0.93256202085750295</v>
      </c>
      <c r="BN31" s="15">
        <v>0.94527225034383899</v>
      </c>
      <c r="BO31" s="15">
        <v>0.93362534236777694</v>
      </c>
      <c r="BP31" s="15">
        <v>0.94279820873771603</v>
      </c>
      <c r="BQ31" s="15">
        <v>0.93045368579035304</v>
      </c>
      <c r="BR31" s="15">
        <v>0.93014678469919598</v>
      </c>
    </row>
    <row r="32" spans="1:70" ht="14.25" customHeight="1" x14ac:dyDescent="0.3">
      <c r="A32" s="14" t="s">
        <v>91</v>
      </c>
      <c r="B32" s="14">
        <v>0.95858403429421002</v>
      </c>
      <c r="C32" s="14">
        <v>0.96260230483085996</v>
      </c>
      <c r="D32" s="14">
        <v>0.96001359526955399</v>
      </c>
      <c r="E32" s="14">
        <v>0.96157733323266503</v>
      </c>
      <c r="F32" s="14">
        <v>0.96207809411882395</v>
      </c>
      <c r="G32" s="14">
        <v>0.96169895977460296</v>
      </c>
      <c r="H32" s="14">
        <v>0.96141589091050195</v>
      </c>
      <c r="I32" s="14">
        <v>0.961727614054395</v>
      </c>
      <c r="J32" s="14">
        <v>0.961218766118908</v>
      </c>
      <c r="K32" s="14">
        <v>0.96015076373756603</v>
      </c>
      <c r="L32" s="14">
        <v>0.96246655492347799</v>
      </c>
      <c r="M32" s="14">
        <v>0.96001907136683495</v>
      </c>
      <c r="N32" s="14">
        <v>0.96199699221580603</v>
      </c>
      <c r="O32" s="14">
        <v>0.96111234042911697</v>
      </c>
      <c r="P32" s="14">
        <v>0.95829241458602199</v>
      </c>
      <c r="Q32" s="14">
        <v>0.96171427533042098</v>
      </c>
      <c r="R32" s="14">
        <v>0.96043768038316701</v>
      </c>
      <c r="S32" s="14">
        <v>0.96047063818570899</v>
      </c>
      <c r="T32" s="14">
        <v>0.95872843554629705</v>
      </c>
      <c r="U32" s="14">
        <v>0.95916025235297497</v>
      </c>
      <c r="V32" s="14">
        <v>0.945328055655003</v>
      </c>
      <c r="W32" s="14">
        <v>0.96055458472214905</v>
      </c>
      <c r="X32" s="14">
        <v>0.957570128668778</v>
      </c>
      <c r="Y32" s="7">
        <v>0.96260230483085996</v>
      </c>
      <c r="Z32" s="15">
        <v>0.96260230483085996</v>
      </c>
      <c r="AA32" s="15">
        <v>0.96260230483085996</v>
      </c>
      <c r="AB32" s="15">
        <v>0.96260230483085996</v>
      </c>
      <c r="AC32" s="15">
        <v>0.96260230483085996</v>
      </c>
      <c r="AD32" s="15">
        <v>0.96260230483085996</v>
      </c>
      <c r="AE32" s="15">
        <v>0.96260230483085996</v>
      </c>
      <c r="AF32" s="15">
        <v>0.96260230483085996</v>
      </c>
      <c r="AG32" s="15">
        <v>0.96260230483085996</v>
      </c>
      <c r="AH32" s="15">
        <v>0.96260230483085996</v>
      </c>
      <c r="AI32" s="15">
        <v>0.96260230483085996</v>
      </c>
      <c r="AJ32" s="15">
        <v>0.96260230483085996</v>
      </c>
      <c r="AK32" s="15">
        <v>0.96260230483085996</v>
      </c>
      <c r="AL32" s="15">
        <v>0.96260230483085996</v>
      </c>
      <c r="AM32" s="15">
        <v>0.96260230483085996</v>
      </c>
      <c r="AN32" s="15">
        <v>0.96260230483085996</v>
      </c>
      <c r="AO32" s="15">
        <v>0.96260230483085996</v>
      </c>
      <c r="AP32" s="15">
        <v>0.96260230483085996</v>
      </c>
      <c r="AQ32" s="15">
        <v>0.96260230483085996</v>
      </c>
      <c r="AR32" s="15">
        <v>0.96260230483085996</v>
      </c>
      <c r="AS32" s="15">
        <v>0.96260230483085996</v>
      </c>
      <c r="AT32" s="15">
        <v>0.96260230483085996</v>
      </c>
      <c r="AU32" s="15">
        <v>0.96260230483085996</v>
      </c>
      <c r="AV32" s="15">
        <v>0.96260230483085996</v>
      </c>
      <c r="AW32" s="15">
        <v>0.96260230483085996</v>
      </c>
      <c r="AX32" s="15">
        <v>0.95094041227273995</v>
      </c>
      <c r="AY32" s="15">
        <v>0.96260230483085996</v>
      </c>
      <c r="AZ32" s="15">
        <v>0.96260230483085996</v>
      </c>
      <c r="BA32" s="15">
        <v>0.94992179823687894</v>
      </c>
      <c r="BB32" s="15">
        <v>0.96260230483085996</v>
      </c>
      <c r="BC32" s="15">
        <v>0.96260230483085996</v>
      </c>
      <c r="BD32" s="15">
        <v>0.96260230483085996</v>
      </c>
      <c r="BE32" s="15">
        <v>0.95094300152845801</v>
      </c>
      <c r="BF32" s="15">
        <v>0.96260230483085996</v>
      </c>
      <c r="BG32" s="15">
        <v>0.96260230483085996</v>
      </c>
      <c r="BH32" s="15">
        <v>0.95095401240866895</v>
      </c>
      <c r="BI32" s="15">
        <v>0.95095401240866895</v>
      </c>
      <c r="BJ32" s="15">
        <v>0.95095401240866895</v>
      </c>
      <c r="BK32" s="15">
        <v>0.94088566411302299</v>
      </c>
      <c r="BL32" s="15">
        <v>0.95004443713165398</v>
      </c>
      <c r="BM32" s="15">
        <v>0.95008064600293496</v>
      </c>
      <c r="BN32" s="15">
        <v>0.95095401240866895</v>
      </c>
      <c r="BO32" s="15">
        <v>0.95095401240866895</v>
      </c>
      <c r="BP32" s="15">
        <v>0.95095401240866895</v>
      </c>
      <c r="BQ32" s="15">
        <v>0.94975195297886605</v>
      </c>
      <c r="BR32" s="15">
        <v>0.94134706568813498</v>
      </c>
    </row>
    <row r="33" spans="1:93" ht="14.25" customHeight="1" x14ac:dyDescent="0.3">
      <c r="A33" s="14" t="s">
        <v>92</v>
      </c>
      <c r="B33" s="14">
        <v>0.95047984592878698</v>
      </c>
      <c r="C33" s="14">
        <v>0.95187923488202197</v>
      </c>
      <c r="D33" s="14">
        <v>0.94930619224060997</v>
      </c>
      <c r="E33" s="14">
        <v>0.95023660360347295</v>
      </c>
      <c r="F33" s="14">
        <v>0.95144011706103604</v>
      </c>
      <c r="G33" s="14">
        <v>0.950165367565039</v>
      </c>
      <c r="H33" s="14">
        <v>0.94983315292362702</v>
      </c>
      <c r="I33" s="14">
        <v>0.95029000179725198</v>
      </c>
      <c r="J33" s="14">
        <v>0.95084737114719797</v>
      </c>
      <c r="K33" s="14">
        <v>0.94996411217171906</v>
      </c>
      <c r="L33" s="14">
        <v>0.94920513976781595</v>
      </c>
      <c r="M33" s="14">
        <v>0.95042288244629203</v>
      </c>
      <c r="N33" s="14">
        <v>0.94677572807014099</v>
      </c>
      <c r="O33" s="14">
        <v>0.949361382333473</v>
      </c>
      <c r="P33" s="14">
        <v>0.94957976554172896</v>
      </c>
      <c r="Q33" s="14">
        <v>0.950146029758272</v>
      </c>
      <c r="R33" s="14">
        <v>0.95017035460646004</v>
      </c>
      <c r="S33" s="14">
        <v>0.95089946991977103</v>
      </c>
      <c r="T33" s="14">
        <v>0.94840641130385495</v>
      </c>
      <c r="U33" s="14">
        <v>0.95080235815181302</v>
      </c>
      <c r="V33" s="14">
        <v>0.94954080387755402</v>
      </c>
      <c r="W33" s="14">
        <v>0.94985601595995695</v>
      </c>
      <c r="X33" s="14">
        <v>0.95056615836256098</v>
      </c>
      <c r="Y33" s="7">
        <v>0.95188189153047897</v>
      </c>
      <c r="Z33" s="15">
        <v>0.95188189153047897</v>
      </c>
      <c r="AA33" s="15">
        <v>0.95188189153047897</v>
      </c>
      <c r="AB33" s="15">
        <v>0.95188189153047897</v>
      </c>
      <c r="AC33" s="15">
        <v>0.95188189153047897</v>
      </c>
      <c r="AD33" s="15">
        <v>0.95188189153047897</v>
      </c>
      <c r="AE33" s="15">
        <v>0.95188189153047897</v>
      </c>
      <c r="AF33" s="15">
        <v>0.95188189153047897</v>
      </c>
      <c r="AG33" s="15">
        <v>0.95188189153047897</v>
      </c>
      <c r="AH33" s="15">
        <v>0.95188189153047897</v>
      </c>
      <c r="AI33" s="15">
        <v>0.95188189153047897</v>
      </c>
      <c r="AJ33" s="15">
        <v>0.95188189153047897</v>
      </c>
      <c r="AK33" s="15">
        <v>0.95188189153047897</v>
      </c>
      <c r="AL33" s="15">
        <v>0.95188189153047897</v>
      </c>
      <c r="AM33" s="15">
        <v>0.95188189153047897</v>
      </c>
      <c r="AN33" s="15">
        <v>0.95188189153047897</v>
      </c>
      <c r="AO33" s="15">
        <v>0.95188189153047897</v>
      </c>
      <c r="AP33" s="15">
        <v>0.95188189153047897</v>
      </c>
      <c r="AQ33" s="15">
        <v>0.95188189153047897</v>
      </c>
      <c r="AR33" s="15">
        <v>0.95188189153047897</v>
      </c>
      <c r="AS33" s="15">
        <v>0.95188189153047897</v>
      </c>
      <c r="AT33" s="15">
        <v>0.95188189153047897</v>
      </c>
      <c r="AU33" s="15">
        <v>0.95188189153047897</v>
      </c>
      <c r="AV33" s="15">
        <v>0.95188189153047897</v>
      </c>
      <c r="AW33" s="15">
        <v>0.95188189153047897</v>
      </c>
      <c r="AX33" s="15">
        <v>0.93913701191099697</v>
      </c>
      <c r="AY33" s="15">
        <v>0.95188189153047897</v>
      </c>
      <c r="AZ33" s="15">
        <v>0.95188189153047897</v>
      </c>
      <c r="BA33" s="15">
        <v>0.93976902719828204</v>
      </c>
      <c r="BB33" s="15">
        <v>0.95188189153047897</v>
      </c>
      <c r="BC33" s="15">
        <v>0.95188189153047897</v>
      </c>
      <c r="BD33" s="15">
        <v>0.95188189153047897</v>
      </c>
      <c r="BE33" s="15">
        <v>0.939112477910234</v>
      </c>
      <c r="BF33" s="15">
        <v>0.95188189153047897</v>
      </c>
      <c r="BG33" s="15">
        <v>0.95188189153047897</v>
      </c>
      <c r="BH33" s="15">
        <v>0.94023435299706204</v>
      </c>
      <c r="BI33" s="15">
        <v>0.95188189153047897</v>
      </c>
      <c r="BJ33" s="15">
        <v>0.94023435299706204</v>
      </c>
      <c r="BK33" s="15">
        <v>0.90186634896777895</v>
      </c>
      <c r="BL33" s="15">
        <v>0.93926238904829495</v>
      </c>
      <c r="BM33" s="15">
        <v>0.939278740261698</v>
      </c>
      <c r="BN33" s="15">
        <v>0.95188189153047897</v>
      </c>
      <c r="BO33" s="15">
        <v>0.95188189153047897</v>
      </c>
      <c r="BP33" s="15">
        <v>0.94023435299706204</v>
      </c>
      <c r="BQ33" s="15">
        <v>0.93830088752641505</v>
      </c>
      <c r="BR33" s="15">
        <v>0.938265352883773</v>
      </c>
    </row>
    <row r="34" spans="1:93" ht="14.25" customHeight="1" x14ac:dyDescent="0.3">
      <c r="A34" s="14" t="s">
        <v>93</v>
      </c>
      <c r="B34" s="14">
        <v>0.94737430490414898</v>
      </c>
      <c r="C34" s="14">
        <v>0.94907072656008395</v>
      </c>
      <c r="D34" s="14">
        <v>0.94736392004405101</v>
      </c>
      <c r="E34" s="14">
        <v>0.94777183861228198</v>
      </c>
      <c r="F34" s="14">
        <v>0.94476973733411196</v>
      </c>
      <c r="G34" s="14">
        <v>0.94846593824560999</v>
      </c>
      <c r="H34" s="14">
        <v>0.94611051614060404</v>
      </c>
      <c r="I34" s="14">
        <v>0.94497336359958894</v>
      </c>
      <c r="J34" s="14">
        <v>0.94748453287106105</v>
      </c>
      <c r="K34" s="14">
        <v>0.94180561148608599</v>
      </c>
      <c r="L34" s="14">
        <v>0.94669279207719603</v>
      </c>
      <c r="M34" s="14">
        <v>0.94489031566529802</v>
      </c>
      <c r="N34" s="14">
        <v>0.94774064477673203</v>
      </c>
      <c r="O34" s="14">
        <v>0.94780468056592804</v>
      </c>
      <c r="P34" s="14">
        <v>0.94754551803089904</v>
      </c>
      <c r="Q34" s="14">
        <v>0.94683958788620404</v>
      </c>
      <c r="R34" s="14">
        <v>0.94285366932456605</v>
      </c>
      <c r="S34" s="14">
        <v>0.93962183926006404</v>
      </c>
      <c r="T34" s="14">
        <v>0.94752277667266604</v>
      </c>
      <c r="U34" s="14">
        <v>0.94611144905344002</v>
      </c>
      <c r="V34" s="14">
        <v>0.94456698524882998</v>
      </c>
      <c r="W34" s="14">
        <v>0.94421201439287905</v>
      </c>
      <c r="X34" s="14">
        <v>0.947444991553964</v>
      </c>
      <c r="Y34" s="7">
        <v>0.94906816589934795</v>
      </c>
      <c r="Z34" s="15">
        <v>0.94906816589934795</v>
      </c>
      <c r="AA34" s="15">
        <v>0.94906816589934795</v>
      </c>
      <c r="AB34" s="15">
        <v>0.94906816589934795</v>
      </c>
      <c r="AC34" s="15">
        <v>0.94906816589934795</v>
      </c>
      <c r="AD34" s="15">
        <v>0.94906816589934795</v>
      </c>
      <c r="AE34" s="15">
        <v>0.94906816589934795</v>
      </c>
      <c r="AF34" s="15">
        <v>0.94906816589934795</v>
      </c>
      <c r="AG34" s="15">
        <v>0.94906816589934795</v>
      </c>
      <c r="AH34" s="15">
        <v>0.94906816589934795</v>
      </c>
      <c r="AI34" s="15">
        <v>0.94906816589934795</v>
      </c>
      <c r="AJ34" s="15">
        <v>0.94906816589934795</v>
      </c>
      <c r="AK34" s="15">
        <v>0.94906816589934795</v>
      </c>
      <c r="AL34" s="15">
        <v>0.94906816589934795</v>
      </c>
      <c r="AM34" s="15">
        <v>0.94906816589934795</v>
      </c>
      <c r="AN34" s="15">
        <v>0.94906816589934795</v>
      </c>
      <c r="AO34" s="15">
        <v>0.94906816589934795</v>
      </c>
      <c r="AP34" s="15">
        <v>0.94906816589934795</v>
      </c>
      <c r="AQ34" s="15">
        <v>0.94906816589934795</v>
      </c>
      <c r="AR34" s="15">
        <v>0.94906816589934795</v>
      </c>
      <c r="AS34" s="15">
        <v>0.94906816589934795</v>
      </c>
      <c r="AT34" s="15">
        <v>0.94906816589934795</v>
      </c>
      <c r="AU34" s="15">
        <v>0.94906816589934795</v>
      </c>
      <c r="AV34" s="15">
        <v>0.94906816589934795</v>
      </c>
      <c r="AW34" s="15">
        <v>0.94906816589934795</v>
      </c>
      <c r="AX34" s="15">
        <v>0.93638369944965005</v>
      </c>
      <c r="AY34" s="15">
        <v>0.94906816589934795</v>
      </c>
      <c r="AZ34" s="15">
        <v>0.94906816589934795</v>
      </c>
      <c r="BA34" s="15">
        <v>0.93660480401112001</v>
      </c>
      <c r="BB34" s="15">
        <v>0.94906816589934795</v>
      </c>
      <c r="BC34" s="15">
        <v>0.94906816589934795</v>
      </c>
      <c r="BD34" s="15">
        <v>0.93742088014660896</v>
      </c>
      <c r="BE34" s="15">
        <v>0.93742088014660896</v>
      </c>
      <c r="BF34" s="15">
        <v>0.94384969330025503</v>
      </c>
      <c r="BG34" s="15">
        <v>0.94906816589934795</v>
      </c>
      <c r="BH34" s="15">
        <v>0.93742088014660896</v>
      </c>
      <c r="BI34" s="15">
        <v>0.94906816589934795</v>
      </c>
      <c r="BJ34" s="15">
        <v>0.93742088014660896</v>
      </c>
      <c r="BK34" s="15">
        <v>0.93179419440961597</v>
      </c>
      <c r="BL34" s="15">
        <v>0.93633884141236801</v>
      </c>
      <c r="BM34" s="15">
        <v>0.93643786317631195</v>
      </c>
      <c r="BN34" s="15">
        <v>0.94906816589934795</v>
      </c>
      <c r="BO34" s="15">
        <v>0.93742088014660896</v>
      </c>
      <c r="BP34" s="15">
        <v>0.94904691301357702</v>
      </c>
      <c r="BQ34" s="15">
        <v>0.93621628948614999</v>
      </c>
      <c r="BR34" s="15">
        <v>0.93592895040152901</v>
      </c>
    </row>
    <row r="35" spans="1:93" ht="14.25" customHeight="1" x14ac:dyDescent="0.3">
      <c r="A35" s="14" t="s">
        <v>94</v>
      </c>
      <c r="B35" s="14">
        <v>0.944571445305323</v>
      </c>
      <c r="C35" s="14">
        <v>0.94731153400303902</v>
      </c>
      <c r="D35" s="14">
        <v>0.94391576242101805</v>
      </c>
      <c r="E35" s="14">
        <v>0.94488815741264498</v>
      </c>
      <c r="F35" s="14">
        <v>0.94644475204136802</v>
      </c>
      <c r="G35" s="14">
        <v>0.94434592544889795</v>
      </c>
      <c r="H35" s="14">
        <v>0.94620518681467602</v>
      </c>
      <c r="I35" s="14">
        <v>0.94677027218325704</v>
      </c>
      <c r="J35" s="14">
        <v>0.94672527260954298</v>
      </c>
      <c r="K35" s="14">
        <v>0.944610438297806</v>
      </c>
      <c r="L35" s="14">
        <v>0.94505595125179898</v>
      </c>
      <c r="M35" s="14">
        <v>0.944842771729693</v>
      </c>
      <c r="N35" s="14">
        <v>0.94303391765159394</v>
      </c>
      <c r="O35" s="14">
        <v>0.94319316922174001</v>
      </c>
      <c r="P35" s="14">
        <v>0.94280018968499202</v>
      </c>
      <c r="Q35" s="14">
        <v>0.95260102664263602</v>
      </c>
      <c r="R35" s="14">
        <v>0.94516715065808499</v>
      </c>
      <c r="S35" s="14">
        <v>0.94248230103880604</v>
      </c>
      <c r="T35" s="14">
        <v>0.94544377496198895</v>
      </c>
      <c r="U35" s="14">
        <v>0.94280228610029604</v>
      </c>
      <c r="V35" s="14">
        <v>0.94185656078956004</v>
      </c>
      <c r="W35" s="14">
        <v>0.94292149776104295</v>
      </c>
      <c r="X35" s="14">
        <v>0.94219798989910997</v>
      </c>
      <c r="Y35" s="7">
        <v>0.94731153400303902</v>
      </c>
      <c r="Z35" s="15">
        <v>0.94731153400303902</v>
      </c>
      <c r="AA35" s="15">
        <v>0.94731153400303902</v>
      </c>
      <c r="AB35" s="15">
        <v>0.94731153400303902</v>
      </c>
      <c r="AC35" s="15">
        <v>0.94731153400303902</v>
      </c>
      <c r="AD35" s="15">
        <v>0.94731153400303902</v>
      </c>
      <c r="AE35" s="15">
        <v>0.94731153400303902</v>
      </c>
      <c r="AF35" s="15">
        <v>0.94731153400303902</v>
      </c>
      <c r="AG35" s="15">
        <v>0.94731153400303902</v>
      </c>
      <c r="AH35" s="15">
        <v>0.94731153400303902</v>
      </c>
      <c r="AI35" s="15">
        <v>0.94731153400303902</v>
      </c>
      <c r="AJ35" s="15">
        <v>0.94731153400303902</v>
      </c>
      <c r="AK35" s="15">
        <v>0.94731153400303902</v>
      </c>
      <c r="AL35" s="15">
        <v>0.94731153400303902</v>
      </c>
      <c r="AM35" s="15">
        <v>0.94731153400303902</v>
      </c>
      <c r="AN35" s="15">
        <v>0.94731153400303902</v>
      </c>
      <c r="AO35" s="15">
        <v>0.94731153400303902</v>
      </c>
      <c r="AP35" s="15">
        <v>0.94731153400303902</v>
      </c>
      <c r="AQ35" s="15">
        <v>0.94731153400303902</v>
      </c>
      <c r="AR35" s="15">
        <v>0.94731153400303902</v>
      </c>
      <c r="AS35" s="15">
        <v>0.94731153400303902</v>
      </c>
      <c r="AT35" s="15">
        <v>0.94731153400303902</v>
      </c>
      <c r="AU35" s="15">
        <v>0.94731153400303902</v>
      </c>
      <c r="AV35" s="15">
        <v>0.94731153400303902</v>
      </c>
      <c r="AW35" s="15">
        <v>0.94731153400303902</v>
      </c>
      <c r="AX35" s="15">
        <v>0.93561545748399599</v>
      </c>
      <c r="AY35" s="15">
        <v>0.94731153400303902</v>
      </c>
      <c r="AZ35" s="15">
        <v>0.94731153400303902</v>
      </c>
      <c r="BA35" s="15">
        <v>0.93556377191233098</v>
      </c>
      <c r="BB35" s="15">
        <v>0.94731153400303902</v>
      </c>
      <c r="BC35" s="15">
        <v>0.94731153400303902</v>
      </c>
      <c r="BD35" s="15">
        <v>0.94731153400303902</v>
      </c>
      <c r="BE35" s="15">
        <v>0.93566441780332299</v>
      </c>
      <c r="BF35" s="15">
        <v>0.94731153400303902</v>
      </c>
      <c r="BG35" s="15">
        <v>0.94731153400303902</v>
      </c>
      <c r="BH35" s="15">
        <v>0.93566441780332299</v>
      </c>
      <c r="BI35" s="15">
        <v>0.94731153400303902</v>
      </c>
      <c r="BJ35" s="15">
        <v>0.93566441780332299</v>
      </c>
      <c r="BK35" s="15">
        <v>0.89650582372989196</v>
      </c>
      <c r="BL35" s="15">
        <v>0.934534382390519</v>
      </c>
      <c r="BM35" s="15">
        <v>0.93369610764689503</v>
      </c>
      <c r="BN35" s="15">
        <v>0.93566441780332299</v>
      </c>
      <c r="BO35" s="15">
        <v>0.93566441780332299</v>
      </c>
      <c r="BP35" s="15">
        <v>0.94218443284967901</v>
      </c>
      <c r="BQ35" s="15">
        <v>0.92660895243325203</v>
      </c>
      <c r="BR35" s="15">
        <v>0.93442805415682895</v>
      </c>
    </row>
    <row r="36" spans="1:93" ht="14.25" customHeight="1" x14ac:dyDescent="0.3">
      <c r="A36" s="14" t="s">
        <v>95</v>
      </c>
      <c r="B36" s="14">
        <v>0.93704241688801704</v>
      </c>
      <c r="C36" s="14">
        <v>0.93967656096024499</v>
      </c>
      <c r="D36" s="14">
        <v>0.94076673404572297</v>
      </c>
      <c r="E36" s="14">
        <v>0.93789364359886995</v>
      </c>
      <c r="F36" s="14">
        <v>0.93495234546596895</v>
      </c>
      <c r="G36" s="14">
        <v>0.93817527256449695</v>
      </c>
      <c r="H36" s="14">
        <v>0.93763764895736101</v>
      </c>
      <c r="I36" s="14">
        <v>0.93724275490224196</v>
      </c>
      <c r="J36" s="14">
        <v>0.93687123886927104</v>
      </c>
      <c r="K36" s="14">
        <v>0.938504696618642</v>
      </c>
      <c r="L36" s="14">
        <v>0.93908457896168795</v>
      </c>
      <c r="M36" s="14">
        <v>0.93272876471773103</v>
      </c>
      <c r="N36" s="14">
        <v>0.93621658707081001</v>
      </c>
      <c r="O36" s="14">
        <v>0.93831520744230201</v>
      </c>
      <c r="P36" s="14">
        <v>0.92788923592325001</v>
      </c>
      <c r="Q36" s="14">
        <v>0.93669507898709803</v>
      </c>
      <c r="R36" s="14">
        <v>0.93697079060251498</v>
      </c>
      <c r="S36" s="14">
        <v>0.93816902888153297</v>
      </c>
      <c r="T36" s="14">
        <v>0.93779159635242104</v>
      </c>
      <c r="U36" s="14">
        <v>0.93793117970724704</v>
      </c>
      <c r="V36" s="14">
        <v>0.93543416249961597</v>
      </c>
      <c r="W36" s="14">
        <v>0.92908042646864197</v>
      </c>
      <c r="X36" s="14">
        <v>0.93858305375735795</v>
      </c>
      <c r="Y36" s="7">
        <v>0.93967921718796499</v>
      </c>
      <c r="Z36" s="15">
        <v>0.93967921718796499</v>
      </c>
      <c r="AA36" s="15">
        <v>0.93967921718796499</v>
      </c>
      <c r="AB36" s="15">
        <v>0.93967921718796499</v>
      </c>
      <c r="AC36" s="15">
        <v>0.93967921718796499</v>
      </c>
      <c r="AD36" s="15">
        <v>0.93967921718796499</v>
      </c>
      <c r="AE36" s="15">
        <v>0.93967921718796499</v>
      </c>
      <c r="AF36" s="15">
        <v>0.93967921718796499</v>
      </c>
      <c r="AG36" s="15">
        <v>0.93967921718796499</v>
      </c>
      <c r="AH36" s="15">
        <v>0.93967921718796499</v>
      </c>
      <c r="AI36" s="15">
        <v>0.93967921718796499</v>
      </c>
      <c r="AJ36" s="15">
        <v>0.93967921718796499</v>
      </c>
      <c r="AK36" s="15">
        <v>0.93967921718796499</v>
      </c>
      <c r="AL36" s="15">
        <v>0.93967921718796499</v>
      </c>
      <c r="AM36" s="15">
        <v>0.93967921718796499</v>
      </c>
      <c r="AN36" s="15">
        <v>0.93967921718796499</v>
      </c>
      <c r="AO36" s="15">
        <v>0.93967921718796499</v>
      </c>
      <c r="AP36" s="15">
        <v>0.93967921718796499</v>
      </c>
      <c r="AQ36" s="15">
        <v>0.93967921718796499</v>
      </c>
      <c r="AR36" s="15">
        <v>0.93967921718796499</v>
      </c>
      <c r="AS36" s="15">
        <v>0.93967921718796499</v>
      </c>
      <c r="AT36" s="15">
        <v>0.93967921718796499</v>
      </c>
      <c r="AU36" s="15">
        <v>0.93967921718796499</v>
      </c>
      <c r="AV36" s="15">
        <v>0.93967921718796499</v>
      </c>
      <c r="AW36" s="15">
        <v>0.93967921718796499</v>
      </c>
      <c r="AX36" s="15">
        <v>0.92775544923793996</v>
      </c>
      <c r="AY36" s="15">
        <v>0.93967921718796499</v>
      </c>
      <c r="AZ36" s="15">
        <v>0.93967921718796499</v>
      </c>
      <c r="BA36" s="15">
        <v>0.92708555821247296</v>
      </c>
      <c r="BB36" s="15">
        <v>0.92801118499255797</v>
      </c>
      <c r="BC36" s="15">
        <v>0.93967921718796499</v>
      </c>
      <c r="BD36" s="15">
        <v>0.93967921718796499</v>
      </c>
      <c r="BE36" s="15">
        <v>0.92803294364477995</v>
      </c>
      <c r="BF36" s="15">
        <v>0.93967921718796499</v>
      </c>
      <c r="BG36" s="15">
        <v>0.93967921718796499</v>
      </c>
      <c r="BH36" s="15">
        <v>0.92803294364477995</v>
      </c>
      <c r="BI36" s="15">
        <v>0.92803294364477995</v>
      </c>
      <c r="BJ36" s="15">
        <v>0.92803294364477995</v>
      </c>
      <c r="BK36" s="15">
        <v>0.91809167116969403</v>
      </c>
      <c r="BL36" s="15">
        <v>0.92692748450260798</v>
      </c>
      <c r="BM36" s="15">
        <v>0.927110082376981</v>
      </c>
      <c r="BN36" s="15">
        <v>0.92803294364477995</v>
      </c>
      <c r="BO36" s="15">
        <v>0.92803294364477995</v>
      </c>
      <c r="BP36" s="15">
        <v>0.92803294364477995</v>
      </c>
      <c r="BQ36" s="15">
        <v>0.92586326531635099</v>
      </c>
      <c r="BR36" s="15">
        <v>0.92578403986180902</v>
      </c>
    </row>
    <row r="37" spans="1:93" ht="14.25" customHeight="1" x14ac:dyDescent="0.3">
      <c r="A37" s="14" t="s">
        <v>96</v>
      </c>
      <c r="B37" s="14">
        <v>0.93813067565803798</v>
      </c>
      <c r="C37" s="14">
        <v>0.94427265854539499</v>
      </c>
      <c r="D37" s="14">
        <v>0.94076874590941295</v>
      </c>
      <c r="E37" s="14">
        <v>0.94363804973408805</v>
      </c>
      <c r="F37" s="14">
        <v>0.94394164693932203</v>
      </c>
      <c r="G37" s="14">
        <v>0.94295836868306204</v>
      </c>
      <c r="H37" s="14">
        <v>0.94346122191169901</v>
      </c>
      <c r="I37" s="14">
        <v>0.94356770037466897</v>
      </c>
      <c r="J37" s="14">
        <v>0.94168822642889805</v>
      </c>
      <c r="K37" s="14">
        <v>0.942097771428555</v>
      </c>
      <c r="L37" s="14">
        <v>0.94233498604791099</v>
      </c>
      <c r="M37" s="14">
        <v>0.94506580763169001</v>
      </c>
      <c r="N37" s="14">
        <v>0.94328015693863798</v>
      </c>
      <c r="O37" s="14">
        <v>0.94422884958309405</v>
      </c>
      <c r="P37" s="14">
        <v>0.942595424841286</v>
      </c>
      <c r="Q37" s="14">
        <v>0.94059382066917696</v>
      </c>
      <c r="R37" s="14">
        <v>0.94232807951582898</v>
      </c>
      <c r="S37" s="14">
        <v>0.94340264917882999</v>
      </c>
      <c r="T37" s="14">
        <v>0.94277216238709405</v>
      </c>
      <c r="U37" s="14">
        <v>0.94292140427552196</v>
      </c>
      <c r="V37" s="14">
        <v>0.94098814173978096</v>
      </c>
      <c r="W37" s="14">
        <v>0.94062787995733599</v>
      </c>
      <c r="X37" s="14">
        <v>0.94192945066515998</v>
      </c>
      <c r="Y37" s="7">
        <v>0.94427265854539499</v>
      </c>
      <c r="Z37" s="15">
        <v>0.94427265854539499</v>
      </c>
      <c r="AA37" s="15">
        <v>0.94427265854539499</v>
      </c>
      <c r="AB37" s="15">
        <v>0.94427265854539499</v>
      </c>
      <c r="AC37" s="15">
        <v>0.94427265854539499</v>
      </c>
      <c r="AD37" s="15">
        <v>0.94427265854539499</v>
      </c>
      <c r="AE37" s="15">
        <v>0.94427265854539499</v>
      </c>
      <c r="AF37" s="15">
        <v>0.94427265854539499</v>
      </c>
      <c r="AG37" s="15">
        <v>0.94427265854539499</v>
      </c>
      <c r="AH37" s="15">
        <v>0.94427265854539499</v>
      </c>
      <c r="AI37" s="15">
        <v>0.94427265854539499</v>
      </c>
      <c r="AJ37" s="15">
        <v>0.94427265854539499</v>
      </c>
      <c r="AK37" s="15">
        <v>0.94427265854539499</v>
      </c>
      <c r="AL37" s="15">
        <v>0.94427265854539499</v>
      </c>
      <c r="AM37" s="15">
        <v>0.94427265854539499</v>
      </c>
      <c r="AN37" s="15">
        <v>0.94427265854539499</v>
      </c>
      <c r="AO37" s="15">
        <v>0.94427265854539499</v>
      </c>
      <c r="AP37" s="15">
        <v>0.94427265854539499</v>
      </c>
      <c r="AQ37" s="15">
        <v>0.94427265854539499</v>
      </c>
      <c r="AR37" s="15">
        <v>0.94427265854539499</v>
      </c>
      <c r="AS37" s="15">
        <v>0.94427265854539499</v>
      </c>
      <c r="AT37" s="15">
        <v>0.94427265854539499</v>
      </c>
      <c r="AU37" s="15">
        <v>0.94427265854539499</v>
      </c>
      <c r="AV37" s="15">
        <v>0.94427265854539499</v>
      </c>
      <c r="AW37" s="15">
        <v>0.94427265854539499</v>
      </c>
      <c r="AX37" s="15">
        <v>0.93253337381275203</v>
      </c>
      <c r="AY37" s="15">
        <v>0.94427265854539499</v>
      </c>
      <c r="AZ37" s="15">
        <v>0.94427265854539499</v>
      </c>
      <c r="BA37" s="15">
        <v>0.93176564159434305</v>
      </c>
      <c r="BB37" s="15">
        <v>0.94427265854539499</v>
      </c>
      <c r="BC37" s="15">
        <v>0.94427265854539499</v>
      </c>
      <c r="BD37" s="15">
        <v>0.94427265854539499</v>
      </c>
      <c r="BE37" s="15">
        <v>0.93262585712271995</v>
      </c>
      <c r="BF37" s="15">
        <v>0.94427265854539499</v>
      </c>
      <c r="BG37" s="15">
        <v>0.94374375174108605</v>
      </c>
      <c r="BH37" s="15">
        <v>0.93262585712271995</v>
      </c>
      <c r="BI37" s="15">
        <v>0.94427265854539499</v>
      </c>
      <c r="BJ37" s="15">
        <v>0.93262585712271995</v>
      </c>
      <c r="BK37" s="15">
        <v>0.72509034550683105</v>
      </c>
      <c r="BL37" s="15">
        <v>0.93155648914452804</v>
      </c>
      <c r="BM37" s="15">
        <v>0.93144733578399996</v>
      </c>
      <c r="BN37" s="15">
        <v>0.93262585712271995</v>
      </c>
      <c r="BO37" s="15">
        <v>0.93262585712271995</v>
      </c>
      <c r="BP37" s="15">
        <v>0.94427000214733403</v>
      </c>
      <c r="BQ37" s="15">
        <v>0.93121077570609201</v>
      </c>
      <c r="BR37" s="15">
        <v>0.93121535109704001</v>
      </c>
    </row>
    <row r="38" spans="1:93" ht="14.25" customHeight="1" x14ac:dyDescent="0.3">
      <c r="A38" s="14" t="s">
        <v>97</v>
      </c>
      <c r="B38" s="14">
        <v>0.94698475961966999</v>
      </c>
      <c r="C38" s="14">
        <v>0.94891049916011605</v>
      </c>
      <c r="D38" s="14">
        <v>0.94688743419163601</v>
      </c>
      <c r="E38" s="14">
        <v>0.94732677335378002</v>
      </c>
      <c r="F38" s="14">
        <v>0.94526742381081497</v>
      </c>
      <c r="G38" s="14">
        <v>0.94760348995728505</v>
      </c>
      <c r="H38" s="14">
        <v>0.94754099447431595</v>
      </c>
      <c r="I38" s="14">
        <v>0.94561499057966902</v>
      </c>
      <c r="J38" s="14">
        <v>0.94703816243557004</v>
      </c>
      <c r="K38" s="14">
        <v>0.94016591448367604</v>
      </c>
      <c r="L38" s="14">
        <v>0.94848590200097505</v>
      </c>
      <c r="M38" s="14">
        <v>0.94788659073535897</v>
      </c>
      <c r="N38" s="14">
        <v>0.94788174029350003</v>
      </c>
      <c r="O38" s="14">
        <v>0.947986178769605</v>
      </c>
      <c r="P38" s="14">
        <v>0.94624021739463005</v>
      </c>
      <c r="Q38" s="14">
        <v>0.94634073327155099</v>
      </c>
      <c r="R38" s="14">
        <v>0.94813502137965999</v>
      </c>
      <c r="S38" s="14">
        <v>0.94836716319054504</v>
      </c>
      <c r="T38" s="14">
        <v>0.94816175220194898</v>
      </c>
      <c r="U38" s="14">
        <v>0.94833055644285502</v>
      </c>
      <c r="V38" s="14">
        <v>0.94801482855067498</v>
      </c>
      <c r="W38" s="14">
        <v>0.948091587034113</v>
      </c>
      <c r="X38" s="14">
        <v>0.94791949904341899</v>
      </c>
      <c r="Y38" s="7">
        <v>0.94891846887005105</v>
      </c>
      <c r="Z38" s="15">
        <v>0.94891846887005105</v>
      </c>
      <c r="AA38" s="15">
        <v>0.94891846887005105</v>
      </c>
      <c r="AB38" s="15">
        <v>0.94891846887005105</v>
      </c>
      <c r="AC38" s="15">
        <v>0.94891846887005105</v>
      </c>
      <c r="AD38" s="15">
        <v>0.94891846887005105</v>
      </c>
      <c r="AE38" s="15">
        <v>0.94891846887005105</v>
      </c>
      <c r="AF38" s="15">
        <v>0.94891846887005105</v>
      </c>
      <c r="AG38" s="15">
        <v>0.94891846887005105</v>
      </c>
      <c r="AH38" s="15">
        <v>0.94891846887005105</v>
      </c>
      <c r="AI38" s="15">
        <v>0.94891846887005105</v>
      </c>
      <c r="AJ38" s="15">
        <v>0.94891846887005105</v>
      </c>
      <c r="AK38" s="15">
        <v>0.94891846887005105</v>
      </c>
      <c r="AL38" s="15">
        <v>0.94891846887005105</v>
      </c>
      <c r="AM38" s="15">
        <v>0.94891846887005105</v>
      </c>
      <c r="AN38" s="15">
        <v>0.94891846887005105</v>
      </c>
      <c r="AO38" s="15">
        <v>0.94891846887005105</v>
      </c>
      <c r="AP38" s="15">
        <v>0.94891846887005105</v>
      </c>
      <c r="AQ38" s="15">
        <v>0.94891846887005105</v>
      </c>
      <c r="AR38" s="15">
        <v>0.94891846887005105</v>
      </c>
      <c r="AS38" s="15">
        <v>0.94891846887005105</v>
      </c>
      <c r="AT38" s="15">
        <v>0.94891846887005105</v>
      </c>
      <c r="AU38" s="15">
        <v>0.94891846887005105</v>
      </c>
      <c r="AV38" s="15">
        <v>0.94891846887005105</v>
      </c>
      <c r="AW38" s="15">
        <v>0.94891846887005105</v>
      </c>
      <c r="AX38" s="15">
        <v>0.93635357178864298</v>
      </c>
      <c r="AY38" s="15">
        <v>0.94891846887005105</v>
      </c>
      <c r="AZ38" s="15">
        <v>0.94891846887005105</v>
      </c>
      <c r="BA38" s="15">
        <v>0.93625995778959903</v>
      </c>
      <c r="BB38" s="15">
        <v>0.94891846887005105</v>
      </c>
      <c r="BC38" s="15">
        <v>0.94891846887005105</v>
      </c>
      <c r="BD38" s="15">
        <v>0.93799688104600099</v>
      </c>
      <c r="BE38" s="15">
        <v>0.93727119721359697</v>
      </c>
      <c r="BF38" s="15">
        <v>0.94891846887005105</v>
      </c>
      <c r="BG38" s="15">
        <v>0.94891846887005105</v>
      </c>
      <c r="BH38" s="15">
        <v>0.93727119721359697</v>
      </c>
      <c r="BI38" s="15">
        <v>0.94891846887005105</v>
      </c>
      <c r="BJ38" s="15">
        <v>0.94491474177541102</v>
      </c>
      <c r="BK38" s="15">
        <v>0.92795078051298696</v>
      </c>
      <c r="BL38" s="15">
        <v>0.93624808960427397</v>
      </c>
      <c r="BM38" s="15">
        <v>0.93636299852538096</v>
      </c>
      <c r="BN38" s="15">
        <v>0.93727119721359697</v>
      </c>
      <c r="BO38" s="15">
        <v>0.93727119721359697</v>
      </c>
      <c r="BP38" s="15">
        <v>0.94891846887005105</v>
      </c>
      <c r="BQ38" s="15">
        <v>0.93616117798036302</v>
      </c>
      <c r="BR38" s="15">
        <v>0.93607186003027698</v>
      </c>
    </row>
    <row r="39" spans="1:93" ht="14.25" customHeight="1" x14ac:dyDescent="0.3">
      <c r="A39" s="14" t="s">
        <v>98</v>
      </c>
      <c r="B39" s="14">
        <v>0.931631327486384</v>
      </c>
      <c r="C39" s="14">
        <v>0.93330857312127702</v>
      </c>
      <c r="D39" s="14">
        <v>0.93246406521431202</v>
      </c>
      <c r="E39" s="14">
        <v>0.93265474828558903</v>
      </c>
      <c r="F39" s="14">
        <v>0.93259963507801302</v>
      </c>
      <c r="G39" s="14">
        <v>0.93210100595351997</v>
      </c>
      <c r="H39" s="14">
        <v>0.932440475815559</v>
      </c>
      <c r="I39" s="14">
        <v>0.93259889343200397</v>
      </c>
      <c r="J39" s="14">
        <v>0.93201333346192905</v>
      </c>
      <c r="K39" s="14">
        <v>0.93336829233987995</v>
      </c>
      <c r="L39" s="14">
        <v>0.93298635139255304</v>
      </c>
      <c r="M39" s="14">
        <v>0.93315966539947903</v>
      </c>
      <c r="N39" s="14">
        <v>0.93225246922145699</v>
      </c>
      <c r="O39" s="14">
        <v>0.93147778872055698</v>
      </c>
      <c r="P39" s="14">
        <v>0.93306630003412305</v>
      </c>
      <c r="Q39" s="14">
        <v>0.93255747149970702</v>
      </c>
      <c r="R39" s="14">
        <v>0.93291164484040601</v>
      </c>
      <c r="S39" s="14">
        <v>0.93241742764011604</v>
      </c>
      <c r="T39" s="14">
        <v>0.932692671640033</v>
      </c>
      <c r="U39" s="14">
        <v>0.93268158763013698</v>
      </c>
      <c r="V39" s="14">
        <v>0.93230408155554301</v>
      </c>
      <c r="W39" s="14">
        <v>0.93330991352725801</v>
      </c>
      <c r="X39" s="14">
        <v>0.93079621926163503</v>
      </c>
      <c r="Y39" s="7">
        <v>0.93332450914491305</v>
      </c>
      <c r="Z39" s="15">
        <v>0.93332450914491305</v>
      </c>
      <c r="AA39" s="15">
        <v>0.93332450914491305</v>
      </c>
      <c r="AB39" s="15">
        <v>0.93332450914491305</v>
      </c>
      <c r="AC39" s="15">
        <v>0.93332450914491305</v>
      </c>
      <c r="AD39" s="15">
        <v>0.93332450914491305</v>
      </c>
      <c r="AE39" s="15">
        <v>0.93332450914491305</v>
      </c>
      <c r="AF39" s="15">
        <v>0.93332450914491305</v>
      </c>
      <c r="AG39" s="15">
        <v>0.93332450914491305</v>
      </c>
      <c r="AH39" s="15">
        <v>0.93332450914491305</v>
      </c>
      <c r="AI39" s="15">
        <v>0.93332450914491305</v>
      </c>
      <c r="AJ39" s="15">
        <v>0.93332450914491305</v>
      </c>
      <c r="AK39" s="15">
        <v>0.93332450914491305</v>
      </c>
      <c r="AL39" s="15">
        <v>0.93332450914491305</v>
      </c>
      <c r="AM39" s="15">
        <v>0.93332450914491305</v>
      </c>
      <c r="AN39" s="15">
        <v>0.93332450914491305</v>
      </c>
      <c r="AO39" s="15">
        <v>0.93332450914491305</v>
      </c>
      <c r="AP39" s="15">
        <v>0.93332450914491305</v>
      </c>
      <c r="AQ39" s="15">
        <v>0.93332450914491305</v>
      </c>
      <c r="AR39" s="15">
        <v>0.93332450914491305</v>
      </c>
      <c r="AS39" s="15">
        <v>0.93332450914491305</v>
      </c>
      <c r="AT39" s="15">
        <v>0.93332450914491305</v>
      </c>
      <c r="AU39" s="15">
        <v>0.93332450914491305</v>
      </c>
      <c r="AV39" s="15">
        <v>0.93332450914491305</v>
      </c>
      <c r="AW39" s="15">
        <v>0.93332450914491305</v>
      </c>
      <c r="AX39" s="15">
        <v>0.92069482960746096</v>
      </c>
      <c r="AY39" s="15">
        <v>0.93332450914491305</v>
      </c>
      <c r="AZ39" s="15">
        <v>0.93332450914491305</v>
      </c>
      <c r="BA39" s="15">
        <v>0.92084774638098399</v>
      </c>
      <c r="BB39" s="15">
        <v>0.93332450914491305</v>
      </c>
      <c r="BC39" s="15">
        <v>0.93332450914491305</v>
      </c>
      <c r="BD39" s="15">
        <v>0.93332185317707195</v>
      </c>
      <c r="BE39" s="15">
        <v>0.92060556262272297</v>
      </c>
      <c r="BF39" s="15">
        <v>0.93332450914491305</v>
      </c>
      <c r="BG39" s="15">
        <v>0.93332450914491305</v>
      </c>
      <c r="BH39" s="15">
        <v>0.92167907057173504</v>
      </c>
      <c r="BI39" s="15">
        <v>0.93332450914491305</v>
      </c>
      <c r="BJ39" s="15">
        <v>0.92167907057173504</v>
      </c>
      <c r="BK39" s="15">
        <v>0.91249269541000699</v>
      </c>
      <c r="BL39" s="15">
        <v>0.92059647449950399</v>
      </c>
      <c r="BM39" s="15">
        <v>0.92059920022922104</v>
      </c>
      <c r="BN39" s="15">
        <v>0.92167907057173504</v>
      </c>
      <c r="BO39" s="15">
        <v>0.93331122916131504</v>
      </c>
      <c r="BP39" s="15">
        <v>0.92167907057173504</v>
      </c>
      <c r="BQ39" s="15">
        <v>0.74188556668725802</v>
      </c>
      <c r="BR39" s="15">
        <v>0.91256569163038803</v>
      </c>
    </row>
    <row r="40" spans="1:93" ht="14.25" customHeight="1" x14ac:dyDescent="0.3">
      <c r="A40" s="14" t="s">
        <v>99</v>
      </c>
      <c r="B40" s="14">
        <v>0.92422502777430404</v>
      </c>
      <c r="C40" s="14">
        <v>0.928264980021686</v>
      </c>
      <c r="D40" s="14">
        <v>0.92567474541580796</v>
      </c>
      <c r="E40" s="14">
        <v>0.92806635078919797</v>
      </c>
      <c r="F40" s="14">
        <v>0.92643720053798095</v>
      </c>
      <c r="G40" s="14">
        <v>0.92888272138829298</v>
      </c>
      <c r="H40" s="14">
        <v>0.92675352000491196</v>
      </c>
      <c r="I40" s="14">
        <v>0.92776098315593603</v>
      </c>
      <c r="J40" s="14">
        <v>0.92430567237821604</v>
      </c>
      <c r="K40" s="14">
        <v>0.92784799788553296</v>
      </c>
      <c r="L40" s="14">
        <v>0.92716439434512099</v>
      </c>
      <c r="M40" s="14">
        <v>0.92742783463516998</v>
      </c>
      <c r="N40" s="14">
        <v>0.927328842933408</v>
      </c>
      <c r="O40" s="14">
        <v>0.92709686464163898</v>
      </c>
      <c r="P40" s="14">
        <v>0.92624328608511997</v>
      </c>
      <c r="Q40" s="14">
        <v>0.92605368678080602</v>
      </c>
      <c r="R40" s="14">
        <v>0.927639587630539</v>
      </c>
      <c r="S40" s="14">
        <v>0.92774680814467103</v>
      </c>
      <c r="T40" s="14">
        <v>0.92739486709309005</v>
      </c>
      <c r="U40" s="14">
        <v>0.92698799134999399</v>
      </c>
      <c r="V40" s="14">
        <v>0.927354909450267</v>
      </c>
      <c r="W40" s="14">
        <v>0.92639721343997194</v>
      </c>
      <c r="X40" s="14">
        <v>0.92736289839549102</v>
      </c>
      <c r="Y40" s="7">
        <v>0.92826510879442503</v>
      </c>
      <c r="Z40" s="15">
        <v>0.92826510879442503</v>
      </c>
      <c r="AA40" s="15">
        <v>0.92826510879442503</v>
      </c>
      <c r="AB40" s="15">
        <v>0.92826510879442503</v>
      </c>
      <c r="AC40" s="15">
        <v>0.92826510879442503</v>
      </c>
      <c r="AD40" s="15">
        <v>0.92826510879442503</v>
      </c>
      <c r="AE40" s="15">
        <v>0.92826510879442503</v>
      </c>
      <c r="AF40" s="15">
        <v>0.92826510879442503</v>
      </c>
      <c r="AG40" s="15">
        <v>0.92826510879442503</v>
      </c>
      <c r="AH40" s="15">
        <v>0.92826510879442503</v>
      </c>
      <c r="AI40" s="15">
        <v>0.92826510879442503</v>
      </c>
      <c r="AJ40" s="15">
        <v>0.92826510879442503</v>
      </c>
      <c r="AK40" s="15">
        <v>0.92826510879442503</v>
      </c>
      <c r="AL40" s="15">
        <v>0.92826510879442503</v>
      </c>
      <c r="AM40" s="15">
        <v>0.92826510879442503</v>
      </c>
      <c r="AN40" s="15">
        <v>0.92826510879442503</v>
      </c>
      <c r="AO40" s="15">
        <v>0.92826510879442503</v>
      </c>
      <c r="AP40" s="15">
        <v>0.92826510879442503</v>
      </c>
      <c r="AQ40" s="15">
        <v>0.92826510879442503</v>
      </c>
      <c r="AR40" s="15">
        <v>0.92826510879442503</v>
      </c>
      <c r="AS40" s="15">
        <v>0.92826510879442503</v>
      </c>
      <c r="AT40" s="15">
        <v>0.92826510879442503</v>
      </c>
      <c r="AU40" s="15">
        <v>0.92826510879442503</v>
      </c>
      <c r="AV40" s="15">
        <v>0.92826510879442503</v>
      </c>
      <c r="AW40" s="15">
        <v>0.92826510879442503</v>
      </c>
      <c r="AX40" s="15">
        <v>0.91742777576435197</v>
      </c>
      <c r="AY40" s="15">
        <v>0.92826510879442503</v>
      </c>
      <c r="AZ40" s="15">
        <v>0.92826510879442503</v>
      </c>
      <c r="BA40" s="15">
        <v>0.917020829125054</v>
      </c>
      <c r="BB40" s="15">
        <v>0.92826510879442503</v>
      </c>
      <c r="BC40" s="15">
        <v>0.91779789811860502</v>
      </c>
      <c r="BD40" s="15">
        <v>0.91941923040500595</v>
      </c>
      <c r="BE40" s="15">
        <v>0.91710513377077296</v>
      </c>
      <c r="BF40" s="15">
        <v>0.92826510879442503</v>
      </c>
      <c r="BG40" s="15">
        <v>0.92826510879442503</v>
      </c>
      <c r="BH40" s="15">
        <v>0.91941923040500595</v>
      </c>
      <c r="BI40" s="15">
        <v>0.91779789811860502</v>
      </c>
      <c r="BJ40" s="15">
        <v>0.92826510879442503</v>
      </c>
      <c r="BK40" s="15">
        <v>0.88400367009447101</v>
      </c>
      <c r="BL40" s="15">
        <v>0.91680995328042902</v>
      </c>
      <c r="BM40" s="15">
        <v>0.91897486364885095</v>
      </c>
      <c r="BN40" s="15">
        <v>0.92417350592313696</v>
      </c>
      <c r="BO40" s="15">
        <v>0.91780061440307303</v>
      </c>
      <c r="BP40" s="15">
        <v>0.91941923040500595</v>
      </c>
      <c r="BQ40" s="15">
        <v>0.91336288730153903</v>
      </c>
      <c r="BR40" s="15">
        <v>0.91668997648589201</v>
      </c>
    </row>
    <row r="41" spans="1:93" ht="14.25" customHeight="1" x14ac:dyDescent="0.3">
      <c r="A41" s="14" t="s">
        <v>100</v>
      </c>
      <c r="B41" s="14">
        <v>0.924899208966383</v>
      </c>
      <c r="C41" s="14">
        <v>0.92731908020038301</v>
      </c>
      <c r="D41" s="14">
        <v>0.92377108420302101</v>
      </c>
      <c r="E41" s="14">
        <v>0.92673544391864604</v>
      </c>
      <c r="F41" s="14">
        <v>0.92712194120166502</v>
      </c>
      <c r="G41" s="14">
        <v>0.92683180335178805</v>
      </c>
      <c r="H41" s="14">
        <v>0.92698670923242898</v>
      </c>
      <c r="I41" s="14">
        <v>0.926835160221812</v>
      </c>
      <c r="J41" s="14">
        <v>0.92597873618284499</v>
      </c>
      <c r="K41" s="14">
        <v>0.92796122749116805</v>
      </c>
      <c r="L41" s="14">
        <v>0.92686898853287003</v>
      </c>
      <c r="M41" s="14">
        <v>0.92699245015012</v>
      </c>
      <c r="N41" s="14">
        <v>0.92607321601363002</v>
      </c>
      <c r="O41" s="14">
        <v>0.92653152402768701</v>
      </c>
      <c r="P41" s="14">
        <v>0.92607502145655096</v>
      </c>
      <c r="Q41" s="14">
        <v>0.92486840673842496</v>
      </c>
      <c r="R41" s="14">
        <v>0.92548720039477295</v>
      </c>
      <c r="S41" s="14">
        <v>0.926527264739892</v>
      </c>
      <c r="T41" s="14">
        <v>0.92656837943151904</v>
      </c>
      <c r="U41" s="14">
        <v>0.925802144930437</v>
      </c>
      <c r="V41" s="14">
        <v>0.92562775377983497</v>
      </c>
      <c r="W41" s="14">
        <v>0.92655846303759104</v>
      </c>
      <c r="X41" s="14">
        <v>0.92614381852745997</v>
      </c>
      <c r="Y41" s="7">
        <v>0.92733235882820098</v>
      </c>
      <c r="Z41" s="15">
        <v>0.92733235882820098</v>
      </c>
      <c r="AA41" s="15">
        <v>0.92733235882820098</v>
      </c>
      <c r="AB41" s="15">
        <v>0.92733235882820098</v>
      </c>
      <c r="AC41" s="15">
        <v>0.92733235882820098</v>
      </c>
      <c r="AD41" s="15">
        <v>0.92733235882820098</v>
      </c>
      <c r="AE41" s="15">
        <v>0.92733235882820098</v>
      </c>
      <c r="AF41" s="15">
        <v>0.92733235882820098</v>
      </c>
      <c r="AG41" s="15">
        <v>0.92733235882820098</v>
      </c>
      <c r="AH41" s="15">
        <v>0.92733235882820098</v>
      </c>
      <c r="AI41" s="15">
        <v>0.92733235882820098</v>
      </c>
      <c r="AJ41" s="15">
        <v>0.92733235882820098</v>
      </c>
      <c r="AK41" s="15">
        <v>0.92733235882820098</v>
      </c>
      <c r="AL41" s="15">
        <v>0.92733235882820098</v>
      </c>
      <c r="AM41" s="15">
        <v>0.92733235882820098</v>
      </c>
      <c r="AN41" s="15">
        <v>0.92733235882820098</v>
      </c>
      <c r="AO41" s="15">
        <v>0.92733235882820098</v>
      </c>
      <c r="AP41" s="15">
        <v>0.92733235882820098</v>
      </c>
      <c r="AQ41" s="15">
        <v>0.92733235882820098</v>
      </c>
      <c r="AR41" s="15">
        <v>0.92733235882820098</v>
      </c>
      <c r="AS41" s="15">
        <v>0.92733235882820098</v>
      </c>
      <c r="AT41" s="15">
        <v>0.92733235882820098</v>
      </c>
      <c r="AU41" s="15">
        <v>0.92733235882820098</v>
      </c>
      <c r="AV41" s="15">
        <v>0.92733235882820098</v>
      </c>
      <c r="AW41" s="15">
        <v>0.92733235882820098</v>
      </c>
      <c r="AX41" s="15">
        <v>0.91559650448656704</v>
      </c>
      <c r="AY41" s="15">
        <v>0.92733235882820098</v>
      </c>
      <c r="AZ41" s="15">
        <v>0.92733235882820098</v>
      </c>
      <c r="BA41" s="15">
        <v>0.91701597880464303</v>
      </c>
      <c r="BB41" s="15">
        <v>0.92733235882820098</v>
      </c>
      <c r="BC41" s="15">
        <v>0.92733235882820098</v>
      </c>
      <c r="BD41" s="15">
        <v>0.92733235882820098</v>
      </c>
      <c r="BE41" s="15">
        <v>0.91553413983447696</v>
      </c>
      <c r="BF41" s="15">
        <v>0.92733235882820098</v>
      </c>
      <c r="BG41" s="15">
        <v>0.92733235882820098</v>
      </c>
      <c r="BH41" s="15">
        <v>0.91688471075834999</v>
      </c>
      <c r="BI41" s="15">
        <v>0.92733235882820098</v>
      </c>
      <c r="BJ41" s="15">
        <v>0.91619119938044302</v>
      </c>
      <c r="BK41" s="15">
        <v>0.88658941636865196</v>
      </c>
      <c r="BL41" s="15">
        <v>0.91522635690569998</v>
      </c>
      <c r="BM41" s="15">
        <v>0.91553966412045795</v>
      </c>
      <c r="BN41" s="15">
        <v>0.92733235882820098</v>
      </c>
      <c r="BO41" s="15">
        <v>0.92732970313157304</v>
      </c>
      <c r="BP41" s="15">
        <v>0.91688471075834999</v>
      </c>
      <c r="BQ41" s="15">
        <v>0.91439462072896405</v>
      </c>
      <c r="BR41" s="15">
        <v>0.90918516975997499</v>
      </c>
    </row>
    <row r="42" spans="1:93" ht="14.25" customHeight="1" x14ac:dyDescent="0.3">
      <c r="A42" s="14" t="s">
        <v>101</v>
      </c>
      <c r="B42" s="14">
        <v>0.91456645332435904</v>
      </c>
      <c r="C42" s="14">
        <v>0.91577328033250005</v>
      </c>
      <c r="D42" s="14">
        <v>0.91342107541583495</v>
      </c>
      <c r="E42" s="14">
        <v>0.91514661655157703</v>
      </c>
      <c r="F42" s="14">
        <v>0.91472957586673798</v>
      </c>
      <c r="G42" s="14">
        <v>0.91488749656691004</v>
      </c>
      <c r="H42" s="14">
        <v>0.91511171169227701</v>
      </c>
      <c r="I42" s="14">
        <v>0.91552551905143997</v>
      </c>
      <c r="J42" s="14">
        <v>0.91509161081457802</v>
      </c>
      <c r="K42" s="14">
        <v>0.91452180222389601</v>
      </c>
      <c r="L42" s="14">
        <v>0.91548883862175201</v>
      </c>
      <c r="M42" s="14">
        <v>0.91532170459605899</v>
      </c>
      <c r="N42" s="14">
        <v>0.91512500507398298</v>
      </c>
      <c r="O42" s="14">
        <v>0.91527063056161395</v>
      </c>
      <c r="P42" s="14">
        <v>0.91490960748903505</v>
      </c>
      <c r="Q42" s="14">
        <v>0.91518189962916996</v>
      </c>
      <c r="R42" s="14">
        <v>0.91482328879538699</v>
      </c>
      <c r="S42" s="14">
        <v>0.91543991036388594</v>
      </c>
      <c r="T42" s="14">
        <v>0.91535704963073405</v>
      </c>
      <c r="U42" s="14">
        <v>0.91654578502153605</v>
      </c>
      <c r="V42" s="14">
        <v>0.914820621523869</v>
      </c>
      <c r="W42" s="14">
        <v>0.91486438846081497</v>
      </c>
      <c r="X42" s="14">
        <v>0.91469354777604595</v>
      </c>
      <c r="Y42" s="7">
        <v>0.91577328033250005</v>
      </c>
      <c r="Z42" s="15">
        <v>0.91577328033250005</v>
      </c>
      <c r="AA42" s="15">
        <v>0.91577328033250005</v>
      </c>
      <c r="AB42" s="15">
        <v>0.91577328033250005</v>
      </c>
      <c r="AC42" s="15">
        <v>0.91577328033250005</v>
      </c>
      <c r="AD42" s="15">
        <v>0.91577328033250005</v>
      </c>
      <c r="AE42" s="15">
        <v>0.91577328033250005</v>
      </c>
      <c r="AF42" s="15">
        <v>0.91577328033250005</v>
      </c>
      <c r="AG42" s="15">
        <v>0.91577328033250005</v>
      </c>
      <c r="AH42" s="15">
        <v>0.91577328033250005</v>
      </c>
      <c r="AI42" s="15">
        <v>0.91577328033250005</v>
      </c>
      <c r="AJ42" s="15">
        <v>0.91577328033250005</v>
      </c>
      <c r="AK42" s="15">
        <v>0.91577328033250005</v>
      </c>
      <c r="AL42" s="15">
        <v>0.91577328033250005</v>
      </c>
      <c r="AM42" s="15">
        <v>0.91577328033250005</v>
      </c>
      <c r="AN42" s="15">
        <v>0.91577328033250005</v>
      </c>
      <c r="AO42" s="15">
        <v>0.91577328033250005</v>
      </c>
      <c r="AP42" s="15">
        <v>0.91577328033250005</v>
      </c>
      <c r="AQ42" s="15">
        <v>0.91577328033250005</v>
      </c>
      <c r="AR42" s="15">
        <v>0.91577328033250005</v>
      </c>
      <c r="AS42" s="15">
        <v>0.91577328033250005</v>
      </c>
      <c r="AT42" s="15">
        <v>0.91577328033250005</v>
      </c>
      <c r="AU42" s="15">
        <v>0.91577328033250005</v>
      </c>
      <c r="AV42" s="15">
        <v>0.91577328033250005</v>
      </c>
      <c r="AW42" s="15">
        <v>0.91577328033250005</v>
      </c>
      <c r="AX42" s="15">
        <v>0.90453929030278002</v>
      </c>
      <c r="AY42" s="15">
        <v>0.91577328033250005</v>
      </c>
      <c r="AZ42" s="15">
        <v>0.91577328033250005</v>
      </c>
      <c r="BA42" s="15">
        <v>0.90359530874347804</v>
      </c>
      <c r="BB42" s="15">
        <v>0.91577328033250005</v>
      </c>
      <c r="BC42" s="15">
        <v>0.91577328033250005</v>
      </c>
      <c r="BD42" s="15">
        <v>0.91577062523238895</v>
      </c>
      <c r="BE42" s="15">
        <v>0.90371926795787005</v>
      </c>
      <c r="BF42" s="15">
        <v>0.91577328033250005</v>
      </c>
      <c r="BG42" s="15">
        <v>0.91577328033250005</v>
      </c>
      <c r="BH42" s="15">
        <v>0.90457462464096206</v>
      </c>
      <c r="BI42" s="15">
        <v>0.91577328033250005</v>
      </c>
      <c r="BJ42" s="15">
        <v>0.90521716897063498</v>
      </c>
      <c r="BK42" s="15">
        <v>0.87087308537355401</v>
      </c>
      <c r="BL42" s="15">
        <v>0.90361459673563305</v>
      </c>
      <c r="BM42" s="15">
        <v>0.90385076689600796</v>
      </c>
      <c r="BN42" s="15">
        <v>0.90521716897063498</v>
      </c>
      <c r="BO42" s="15">
        <v>0.90457462464096206</v>
      </c>
      <c r="BP42" s="15">
        <v>0.90457462464096206</v>
      </c>
      <c r="BQ42" s="15">
        <v>0.89667323079334604</v>
      </c>
      <c r="BR42" s="15">
        <v>0.88112171621283397</v>
      </c>
    </row>
    <row r="43" spans="1:93" ht="14.25" customHeight="1" x14ac:dyDescent="0.3">
      <c r="A43" s="14" t="s">
        <v>102</v>
      </c>
      <c r="B43" s="14">
        <v>0.89730249264131301</v>
      </c>
      <c r="C43" s="14">
        <v>0.89933423938984602</v>
      </c>
      <c r="D43" s="14">
        <v>0.89543402636250302</v>
      </c>
      <c r="E43" s="14">
        <v>0.89821810122502899</v>
      </c>
      <c r="F43" s="14">
        <v>0.89912823042220802</v>
      </c>
      <c r="G43" s="14">
        <v>0.89858520984243495</v>
      </c>
      <c r="H43" s="14">
        <v>0.89868948913009405</v>
      </c>
      <c r="I43" s="14">
        <v>0.89951430353860296</v>
      </c>
      <c r="J43" s="14">
        <v>0.89903808647315897</v>
      </c>
      <c r="K43" s="14">
        <v>0.89752591822472405</v>
      </c>
      <c r="L43" s="14">
        <v>0.89884347293756195</v>
      </c>
      <c r="M43" s="14">
        <v>0.899194739673006</v>
      </c>
      <c r="N43" s="14">
        <v>0.899042063174742</v>
      </c>
      <c r="O43" s="14">
        <v>0.89852894394728999</v>
      </c>
      <c r="P43" s="14">
        <v>0.89872719743656704</v>
      </c>
      <c r="Q43" s="14">
        <v>0.89880926341288203</v>
      </c>
      <c r="R43" s="14">
        <v>0.889591763101789</v>
      </c>
      <c r="S43" s="14">
        <v>0.89868571577519596</v>
      </c>
      <c r="T43" s="14">
        <v>0.89900972711962501</v>
      </c>
      <c r="U43" s="14">
        <v>0.89856660211787598</v>
      </c>
      <c r="V43" s="14">
        <v>0.89870480929513796</v>
      </c>
      <c r="W43" s="14">
        <v>0.89862826019917097</v>
      </c>
      <c r="X43" s="14">
        <v>0.89865574949655203</v>
      </c>
      <c r="Y43" s="7">
        <v>0.89933423938984602</v>
      </c>
      <c r="Z43" s="15">
        <v>0.89933423938984602</v>
      </c>
      <c r="AA43" s="15">
        <v>0.89933423938984602</v>
      </c>
      <c r="AB43" s="15">
        <v>0.89933423938984602</v>
      </c>
      <c r="AC43" s="15">
        <v>0.89933423938984602</v>
      </c>
      <c r="AD43" s="15">
        <v>0.89933423938984602</v>
      </c>
      <c r="AE43" s="15">
        <v>0.89933423938984602</v>
      </c>
      <c r="AF43" s="15">
        <v>0.89933423938984602</v>
      </c>
      <c r="AG43" s="15">
        <v>0.89933423938984602</v>
      </c>
      <c r="AH43" s="15">
        <v>0.89933423938984602</v>
      </c>
      <c r="AI43" s="15">
        <v>0.89933423938984602</v>
      </c>
      <c r="AJ43" s="15">
        <v>0.89933423938984602</v>
      </c>
      <c r="AK43" s="15">
        <v>0.89933423938984602</v>
      </c>
      <c r="AL43" s="15">
        <v>0.89933423938984602</v>
      </c>
      <c r="AM43" s="15">
        <v>0.89933423938984602</v>
      </c>
      <c r="AN43" s="15">
        <v>0.89933423938984602</v>
      </c>
      <c r="AO43" s="15">
        <v>0.89933423938984602</v>
      </c>
      <c r="AP43" s="15">
        <v>0.89933423938984602</v>
      </c>
      <c r="AQ43" s="15">
        <v>0.89933423938984602</v>
      </c>
      <c r="AR43" s="15">
        <v>0.89933423938984602</v>
      </c>
      <c r="AS43" s="15">
        <v>0.89933423938984602</v>
      </c>
      <c r="AT43" s="15">
        <v>0.89933423938984602</v>
      </c>
      <c r="AU43" s="15">
        <v>0.89933423938984602</v>
      </c>
      <c r="AV43" s="15">
        <v>0.89933423938984602</v>
      </c>
      <c r="AW43" s="15">
        <v>0.89933423938984602</v>
      </c>
      <c r="AX43" s="15">
        <v>0.88771449592568596</v>
      </c>
      <c r="AY43" s="15">
        <v>0.89933423938984602</v>
      </c>
      <c r="AZ43" s="15">
        <v>0.89932893121513802</v>
      </c>
      <c r="BA43" s="15">
        <v>0.888383219147448</v>
      </c>
      <c r="BB43" s="15">
        <v>0.89689163255659798</v>
      </c>
      <c r="BC43" s="15">
        <v>0.88731392927931496</v>
      </c>
      <c r="BD43" s="15">
        <v>0.89809585406257797</v>
      </c>
      <c r="BE43" s="15">
        <v>0.88813136005986903</v>
      </c>
      <c r="BF43" s="15">
        <v>0.89933423938984602</v>
      </c>
      <c r="BG43" s="15">
        <v>0.89933423938984602</v>
      </c>
      <c r="BH43" s="15">
        <v>0.888798117371705</v>
      </c>
      <c r="BI43" s="15">
        <v>0.89933423938984602</v>
      </c>
      <c r="BJ43" s="15">
        <v>0.888798117371705</v>
      </c>
      <c r="BK43" s="15">
        <v>0.83687777073505698</v>
      </c>
      <c r="BL43" s="15">
        <v>0.88718567905474099</v>
      </c>
      <c r="BM43" s="15">
        <v>0.88770444481270605</v>
      </c>
      <c r="BN43" s="15">
        <v>0.89364774669177605</v>
      </c>
      <c r="BO43" s="15">
        <v>0.888798117371705</v>
      </c>
      <c r="BP43" s="15">
        <v>0.88813136005986903</v>
      </c>
      <c r="BQ43" s="15">
        <v>0.85559751840485798</v>
      </c>
      <c r="BR43" s="15">
        <v>0.88704652072155499</v>
      </c>
    </row>
    <row r="44" spans="1:93" ht="14.25" customHeight="1" x14ac:dyDescent="0.3">
      <c r="A44" s="14" t="s">
        <v>103</v>
      </c>
      <c r="B44" s="14">
        <v>0.87528411244024495</v>
      </c>
      <c r="C44" s="14">
        <v>0.87753160689728604</v>
      </c>
      <c r="D44" s="14">
        <v>0.87712104339331898</v>
      </c>
      <c r="E44" s="14">
        <v>0.876299764416822</v>
      </c>
      <c r="F44" s="14">
        <v>0.87720064394898101</v>
      </c>
      <c r="G44" s="14">
        <v>0.87683614553046596</v>
      </c>
      <c r="H44" s="14">
        <v>0.87751787406438397</v>
      </c>
      <c r="I44" s="14">
        <v>0.87703381794910895</v>
      </c>
      <c r="J44" s="14">
        <v>0.87682472609263495</v>
      </c>
      <c r="K44" s="14">
        <v>0.87700505293941</v>
      </c>
      <c r="L44" s="14">
        <v>0.87710723736714602</v>
      </c>
      <c r="M44" s="14">
        <v>0.87720931981064698</v>
      </c>
      <c r="N44" s="14">
        <v>0.87740674278322395</v>
      </c>
      <c r="O44" s="14">
        <v>0.87662606379540098</v>
      </c>
      <c r="P44" s="14">
        <v>0.87653325491661105</v>
      </c>
      <c r="Q44" s="14">
        <v>0.88126886282088501</v>
      </c>
      <c r="R44" s="14">
        <v>0.87696099568027897</v>
      </c>
      <c r="S44" s="14">
        <v>0.87686641464700998</v>
      </c>
      <c r="T44" s="14">
        <v>0.87711824880598299</v>
      </c>
      <c r="U44" s="14">
        <v>0.87603381273691106</v>
      </c>
      <c r="V44" s="14">
        <v>0.876456371378317</v>
      </c>
      <c r="W44" s="14">
        <v>0.87542948472805804</v>
      </c>
      <c r="X44" s="14">
        <v>0.87878799982139599</v>
      </c>
      <c r="Y44" s="7">
        <v>0.87753691171551296</v>
      </c>
      <c r="Z44" s="15">
        <v>0.87753691171551296</v>
      </c>
      <c r="AA44" s="15">
        <v>0.87753691171551296</v>
      </c>
      <c r="AB44" s="15">
        <v>0.87753691171551296</v>
      </c>
      <c r="AC44" s="15">
        <v>0.87753691171551296</v>
      </c>
      <c r="AD44" s="15">
        <v>0.87753691171551296</v>
      </c>
      <c r="AE44" s="15">
        <v>0.87753691171551296</v>
      </c>
      <c r="AF44" s="15">
        <v>0.87753691171551296</v>
      </c>
      <c r="AG44" s="15">
        <v>0.87753691171551296</v>
      </c>
      <c r="AH44" s="15">
        <v>0.87753691171551296</v>
      </c>
      <c r="AI44" s="15">
        <v>0.87753691171551296</v>
      </c>
      <c r="AJ44" s="15">
        <v>0.87753691171551296</v>
      </c>
      <c r="AK44" s="15">
        <v>0.87753691171551296</v>
      </c>
      <c r="AL44" s="15">
        <v>0.87753691171551296</v>
      </c>
      <c r="AM44" s="15">
        <v>0.87753691171551296</v>
      </c>
      <c r="AN44" s="15">
        <v>0.87753691171551296</v>
      </c>
      <c r="AO44" s="15">
        <v>0.87753691171551296</v>
      </c>
      <c r="AP44" s="15">
        <v>0.87753691171551296</v>
      </c>
      <c r="AQ44" s="15">
        <v>0.87753691171551296</v>
      </c>
      <c r="AR44" s="15">
        <v>0.87753691171551296</v>
      </c>
      <c r="AS44" s="15">
        <v>0.87753691171551296</v>
      </c>
      <c r="AT44" s="15">
        <v>0.87753691171551296</v>
      </c>
      <c r="AU44" s="15">
        <v>0.87753691171551296</v>
      </c>
      <c r="AV44" s="15">
        <v>0.87753691171551296</v>
      </c>
      <c r="AW44" s="15">
        <v>0.87753691171551296</v>
      </c>
      <c r="AX44" s="15">
        <v>0.86660115434452101</v>
      </c>
      <c r="AY44" s="15">
        <v>0.87753691171551296</v>
      </c>
      <c r="AZ44" s="15">
        <v>0.87734590119316103</v>
      </c>
      <c r="BA44" s="15">
        <v>0.86740388238183797</v>
      </c>
      <c r="BB44" s="15">
        <v>0.87753691171551296</v>
      </c>
      <c r="BC44" s="15">
        <v>0.877353861487569</v>
      </c>
      <c r="BD44" s="15">
        <v>0.87753691171551296</v>
      </c>
      <c r="BE44" s="15">
        <v>0.86649625224141102</v>
      </c>
      <c r="BF44" s="15">
        <v>0.87753691171551296</v>
      </c>
      <c r="BG44" s="15">
        <v>0.87753160689728604</v>
      </c>
      <c r="BH44" s="15">
        <v>0.86649625224141102</v>
      </c>
      <c r="BI44" s="15">
        <v>0.87753691171551296</v>
      </c>
      <c r="BJ44" s="15">
        <v>0.86745272938482298</v>
      </c>
      <c r="BK44" s="15">
        <v>0.82800669927259396</v>
      </c>
      <c r="BL44" s="15">
        <v>0.86669567081362897</v>
      </c>
      <c r="BM44" s="15">
        <v>0.86571933992382899</v>
      </c>
      <c r="BN44" s="15">
        <v>0.87752895446611401</v>
      </c>
      <c r="BO44" s="15">
        <v>0.86745272938482298</v>
      </c>
      <c r="BP44" s="15">
        <v>0.86745272938482298</v>
      </c>
      <c r="BQ44" s="15">
        <v>0.83557631877740002</v>
      </c>
      <c r="BR44" s="15">
        <v>0.827018495431871</v>
      </c>
    </row>
    <row r="45" spans="1:93" ht="14.25" customHeight="1" x14ac:dyDescent="0.3">
      <c r="A45" s="14" t="s">
        <v>104</v>
      </c>
      <c r="B45" s="14">
        <v>0.79466941267896896</v>
      </c>
      <c r="C45" s="14">
        <v>0.782451857258187</v>
      </c>
      <c r="D45" s="14">
        <v>0.79141523639131195</v>
      </c>
      <c r="E45" s="14">
        <v>0.78807508691011297</v>
      </c>
      <c r="F45" s="14">
        <v>0.79353388192234697</v>
      </c>
      <c r="G45" s="14">
        <v>0.79114266367695496</v>
      </c>
      <c r="H45" s="14">
        <v>0.79314361279290901</v>
      </c>
      <c r="I45" s="14">
        <v>0.79360244055708296</v>
      </c>
      <c r="J45" s="14">
        <v>0.78517096069366699</v>
      </c>
      <c r="K45" s="14">
        <v>0.805316547976062</v>
      </c>
      <c r="L45" s="14">
        <v>0.79264005817499805</v>
      </c>
      <c r="M45" s="14">
        <v>0.79901459051750501</v>
      </c>
      <c r="N45" s="14">
        <v>0.78613125408549001</v>
      </c>
      <c r="O45" s="14">
        <v>0.78692600551846803</v>
      </c>
      <c r="P45" s="14">
        <v>0.78750139325564705</v>
      </c>
      <c r="Q45" s="14">
        <v>0.791448403159283</v>
      </c>
      <c r="R45" s="14">
        <v>0.78221289995411303</v>
      </c>
      <c r="S45" s="14">
        <v>0.78944050421102097</v>
      </c>
      <c r="T45" s="14">
        <v>0.79098728144978103</v>
      </c>
      <c r="U45" s="14">
        <v>0.78794908234308803</v>
      </c>
      <c r="V45" s="14">
        <v>0.78651339115897101</v>
      </c>
      <c r="W45" s="14">
        <v>0.78225087239234303</v>
      </c>
      <c r="X45" s="14">
        <v>0.78869559543906198</v>
      </c>
      <c r="Y45" s="7">
        <v>0.78245482486489704</v>
      </c>
      <c r="Z45" s="15">
        <v>0.78245482486489704</v>
      </c>
      <c r="AA45" s="15">
        <v>0.78245482486489704</v>
      </c>
      <c r="AB45" s="15">
        <v>0.78245482486489704</v>
      </c>
      <c r="AC45" s="15">
        <v>0.78245482486489704</v>
      </c>
      <c r="AD45" s="15">
        <v>0.78245482486489704</v>
      </c>
      <c r="AE45" s="15">
        <v>0.78245482486489704</v>
      </c>
      <c r="AF45" s="15">
        <v>0.78245482486489704</v>
      </c>
      <c r="AG45" s="15">
        <v>0.78245482486489704</v>
      </c>
      <c r="AH45" s="15">
        <v>0.78245482486489704</v>
      </c>
      <c r="AI45" s="15">
        <v>0.78245482486489704</v>
      </c>
      <c r="AJ45" s="15">
        <v>0.78245482486489704</v>
      </c>
      <c r="AK45" s="15">
        <v>0.78245482486489704</v>
      </c>
      <c r="AL45" s="15">
        <v>0.78245482486489704</v>
      </c>
      <c r="AM45" s="15">
        <v>0.78245482486489704</v>
      </c>
      <c r="AN45" s="15">
        <v>0.78245482486489704</v>
      </c>
      <c r="AO45" s="15">
        <v>0.78245482486489704</v>
      </c>
      <c r="AP45" s="15">
        <v>0.78245482486489704</v>
      </c>
      <c r="AQ45" s="15">
        <v>0.78245482486489704</v>
      </c>
      <c r="AR45" s="15">
        <v>0.78245482486489704</v>
      </c>
      <c r="AS45" s="15">
        <v>0.78245482486489704</v>
      </c>
      <c r="AT45" s="15">
        <v>0.78245482486489704</v>
      </c>
      <c r="AU45" s="15">
        <v>0.78245482486489704</v>
      </c>
      <c r="AV45" s="15">
        <v>0.77184773173928201</v>
      </c>
      <c r="AW45" s="15">
        <v>0.78245482486489704</v>
      </c>
      <c r="AX45" s="15">
        <v>0.77077150103650505</v>
      </c>
      <c r="AY45" s="15">
        <v>0.78245482486489704</v>
      </c>
      <c r="AZ45" s="15">
        <v>0.778223528846957</v>
      </c>
      <c r="BA45" s="15">
        <v>0.76066469933062597</v>
      </c>
      <c r="BB45" s="15">
        <v>0.771212465403878</v>
      </c>
      <c r="BC45" s="15">
        <v>0.77184773173928201</v>
      </c>
      <c r="BD45" s="15">
        <v>0.77183137728273499</v>
      </c>
      <c r="BE45" s="15">
        <v>0.76734526953176596</v>
      </c>
      <c r="BF45" s="15">
        <v>0.78245482486489704</v>
      </c>
      <c r="BG45" s="15">
        <v>0.781508686192528</v>
      </c>
      <c r="BH45" s="15">
        <v>0.77184228031186297</v>
      </c>
      <c r="BI45" s="15">
        <v>0.77106314266353104</v>
      </c>
      <c r="BJ45" s="15">
        <v>0.77183955457636799</v>
      </c>
      <c r="BK45" s="15">
        <v>0.65977604592969497</v>
      </c>
      <c r="BL45" s="15">
        <v>0.77069176909706705</v>
      </c>
      <c r="BM45" s="15">
        <v>0.77217528960669601</v>
      </c>
      <c r="BN45" s="15">
        <v>0.771212465403878</v>
      </c>
      <c r="BO45" s="15">
        <v>0.771212465403878</v>
      </c>
      <c r="BP45" s="15">
        <v>0.77183955457636799</v>
      </c>
      <c r="BQ45" s="15">
        <v>0.74831081528993504</v>
      </c>
      <c r="BR45" s="15">
        <v>0.74533725705676102</v>
      </c>
    </row>
    <row r="46" spans="1:93" ht="14.25" customHeight="1" x14ac:dyDescent="0.3">
      <c r="A46" s="14" t="s">
        <v>105</v>
      </c>
      <c r="B46" s="14">
        <v>0.96079716606197296</v>
      </c>
      <c r="C46" s="14">
        <v>0.95584690292832897</v>
      </c>
      <c r="D46" s="14">
        <v>0.96257210222623202</v>
      </c>
      <c r="E46" s="14">
        <v>0.96356221785821305</v>
      </c>
      <c r="F46" s="14">
        <v>0.963540167413941</v>
      </c>
      <c r="G46" s="14">
        <v>0.96324525289525398</v>
      </c>
      <c r="H46" s="14">
        <v>0.96171581802371198</v>
      </c>
      <c r="I46" s="14">
        <v>0.96370384047907498</v>
      </c>
      <c r="J46" s="14">
        <v>0.96249658113297998</v>
      </c>
      <c r="K46" s="14">
        <v>0.96539310049634797</v>
      </c>
      <c r="L46" s="14">
        <v>0.96431642582234001</v>
      </c>
      <c r="M46" s="14">
        <v>0.96334135702455304</v>
      </c>
      <c r="N46" s="14">
        <v>0.96265043013249196</v>
      </c>
      <c r="O46" s="14">
        <v>0.96386632240840198</v>
      </c>
      <c r="P46" s="14">
        <v>0.96402034415752802</v>
      </c>
      <c r="Q46" s="14">
        <v>0.96462504185006204</v>
      </c>
      <c r="R46" s="14">
        <v>0.96248883105135197</v>
      </c>
      <c r="S46" s="14">
        <v>0.96165373212040794</v>
      </c>
      <c r="T46" s="14">
        <v>0.962380845963547</v>
      </c>
      <c r="U46" s="14">
        <v>0.96610920047069404</v>
      </c>
      <c r="V46" s="14">
        <v>0.96382647686621703</v>
      </c>
      <c r="W46" s="14">
        <v>0.96395858777028898</v>
      </c>
      <c r="X46" s="14">
        <v>0.96137930459623799</v>
      </c>
      <c r="Y46" s="7">
        <v>0.95425483572937597</v>
      </c>
      <c r="Z46" s="15">
        <v>0.94181946895615398</v>
      </c>
      <c r="AA46" s="17">
        <v>0.95439191492388598</v>
      </c>
      <c r="AB46" s="17">
        <v>0.95443638329463398</v>
      </c>
      <c r="AC46" s="17">
        <v>0.95492228828675196</v>
      </c>
      <c r="AD46" s="17">
        <v>0.95716987477702398</v>
      </c>
      <c r="AE46" s="17">
        <v>0.95658796858483597</v>
      </c>
      <c r="AF46" s="17">
        <v>0.95855219689755899</v>
      </c>
      <c r="AG46" s="17">
        <v>0.95705061979497796</v>
      </c>
      <c r="AH46" s="17">
        <v>0.95720454626366702</v>
      </c>
      <c r="AI46" s="17">
        <v>0.95706494361075001</v>
      </c>
      <c r="AJ46" s="17">
        <v>0.95491368788359998</v>
      </c>
      <c r="AK46" s="17">
        <v>0.95711260209453297</v>
      </c>
      <c r="AL46" s="17">
        <v>0.95494796036119001</v>
      </c>
      <c r="AM46" s="17">
        <v>0.95790611220706801</v>
      </c>
      <c r="AN46" s="17">
        <v>0.95435763069728496</v>
      </c>
      <c r="AO46" s="17">
        <v>0.95473043276440395</v>
      </c>
      <c r="AP46" s="17">
        <v>0.95661258381157199</v>
      </c>
      <c r="AQ46" s="17">
        <v>0.95610012185702997</v>
      </c>
      <c r="AR46" s="17">
        <v>0.95402412905110701</v>
      </c>
      <c r="AS46" s="17">
        <v>0.95409412298739504</v>
      </c>
      <c r="AT46" s="17">
        <v>0.95428861080998595</v>
      </c>
      <c r="AU46" s="17">
        <v>0.95440019013753996</v>
      </c>
      <c r="AV46" s="17">
        <v>0.94111322597192104</v>
      </c>
      <c r="AW46" s="17">
        <v>0.94173758790449202</v>
      </c>
      <c r="AX46" s="17">
        <v>0.93126465570955896</v>
      </c>
      <c r="AY46" s="17">
        <v>0.94173758790449202</v>
      </c>
      <c r="AZ46" s="17">
        <v>0.940974487565439</v>
      </c>
      <c r="BA46" s="17">
        <v>0.92748514165595397</v>
      </c>
      <c r="BB46" s="17">
        <v>0.94104085639602597</v>
      </c>
      <c r="BC46" s="17">
        <v>0.937695800749619</v>
      </c>
      <c r="BD46" s="17">
        <v>0.94105253620959295</v>
      </c>
      <c r="BE46" s="17">
        <v>0.94555108605538596</v>
      </c>
      <c r="BF46" s="17">
        <v>0.94099654064280502</v>
      </c>
      <c r="BG46" s="17">
        <v>0.94121058604772201</v>
      </c>
      <c r="BH46" s="17">
        <v>0.93323291038298695</v>
      </c>
      <c r="BI46" s="17">
        <v>0.94036951615254305</v>
      </c>
      <c r="BJ46" s="17">
        <v>0.935256599564666</v>
      </c>
      <c r="BK46" s="17">
        <v>0.90566244820406305</v>
      </c>
      <c r="BL46" s="17">
        <v>0.93107426910027602</v>
      </c>
      <c r="BM46" s="17">
        <v>0.93091244990927002</v>
      </c>
      <c r="BN46" s="17">
        <v>0.93891209284103105</v>
      </c>
      <c r="BO46" s="17">
        <v>0.93865720987130197</v>
      </c>
      <c r="BP46" s="17">
        <v>0.93775078899350495</v>
      </c>
      <c r="BQ46" s="17">
        <v>0.94524470285302398</v>
      </c>
      <c r="BR46" s="17">
        <v>0.91806426470576097</v>
      </c>
    </row>
    <row r="47" spans="1:93" ht="14.25" customHeight="1" x14ac:dyDescent="0.3">
      <c r="A47" s="14" t="s">
        <v>106</v>
      </c>
      <c r="B47" s="14">
        <v>0.93273142529070396</v>
      </c>
      <c r="C47" s="14">
        <v>0.95710724858192098</v>
      </c>
      <c r="D47" s="14">
        <v>0.93432005380168603</v>
      </c>
      <c r="E47" s="14">
        <v>0.93553990897172201</v>
      </c>
      <c r="F47" s="14">
        <v>0.93552652353719401</v>
      </c>
      <c r="G47" s="14">
        <v>0.93533521444728496</v>
      </c>
      <c r="H47" s="14">
        <v>0.93574926480711695</v>
      </c>
      <c r="I47" s="14">
        <v>0.93580550635406901</v>
      </c>
      <c r="J47" s="14">
        <v>0.93492937734495696</v>
      </c>
      <c r="K47" s="14">
        <v>0.93590299502735996</v>
      </c>
      <c r="L47" s="14">
        <v>0.93569421740446701</v>
      </c>
      <c r="M47" s="14">
        <v>0.93550398091206699</v>
      </c>
      <c r="N47" s="14">
        <v>0.93524874341835496</v>
      </c>
      <c r="O47" s="14">
        <v>0.93522941926613501</v>
      </c>
      <c r="P47" s="14">
        <v>0.934431363369427</v>
      </c>
      <c r="Q47" s="14">
        <v>0.93573804543765404</v>
      </c>
      <c r="R47" s="14">
        <v>0.933980165761926</v>
      </c>
      <c r="S47" s="14">
        <v>0.93492252820238797</v>
      </c>
      <c r="T47" s="14">
        <v>0.93543352529381796</v>
      </c>
      <c r="U47" s="14">
        <v>0.93453593885434105</v>
      </c>
      <c r="V47" s="14">
        <v>0.93407746432607197</v>
      </c>
      <c r="W47" s="14">
        <v>0.934522333238615</v>
      </c>
      <c r="X47" s="14">
        <v>0.93484031481523999</v>
      </c>
      <c r="Y47" s="7">
        <v>0.93639506417092899</v>
      </c>
      <c r="Z47" s="15">
        <v>0.93639506417092899</v>
      </c>
      <c r="AA47" s="17">
        <v>0.93639506417092899</v>
      </c>
      <c r="AB47" s="17">
        <v>0.93639506417092899</v>
      </c>
      <c r="AC47" s="17">
        <v>0.93639506417092899</v>
      </c>
      <c r="AD47" s="17">
        <v>0.93639506417092899</v>
      </c>
      <c r="AE47" s="17">
        <v>0.93639506417092899</v>
      </c>
      <c r="AF47" s="17">
        <v>0.93639506417092899</v>
      </c>
      <c r="AG47" s="17">
        <v>0.93639506417092899</v>
      </c>
      <c r="AH47" s="17">
        <v>0.93639506417092899</v>
      </c>
      <c r="AI47" s="17">
        <v>0.93639506417092899</v>
      </c>
      <c r="AJ47" s="17">
        <v>0.93639506417092899</v>
      </c>
      <c r="AK47" s="17">
        <v>0.93639506417092899</v>
      </c>
      <c r="AL47" s="17">
        <v>0.93639506417092899</v>
      </c>
      <c r="AM47" s="17">
        <v>0.93639506417092899</v>
      </c>
      <c r="AN47" s="17">
        <v>0.93639506417092899</v>
      </c>
      <c r="AO47" s="17">
        <v>0.93639506417092899</v>
      </c>
      <c r="AP47" s="17">
        <v>0.93639506417092899</v>
      </c>
      <c r="AQ47" s="17">
        <v>0.93639506417092899</v>
      </c>
      <c r="AR47" s="17">
        <v>0.93639506417092899</v>
      </c>
      <c r="AS47" s="17">
        <v>0.93639506417092899</v>
      </c>
      <c r="AT47" s="17">
        <v>0.93639506417092899</v>
      </c>
      <c r="AU47" s="17">
        <v>0.93639506417092899</v>
      </c>
      <c r="AV47" s="17">
        <v>0.93533526295608405</v>
      </c>
      <c r="AW47" s="17">
        <v>0.93639506417092899</v>
      </c>
      <c r="AX47" s="17">
        <v>0.92502917229157899</v>
      </c>
      <c r="AY47" s="17">
        <v>0.93639506417092899</v>
      </c>
      <c r="AZ47" s="17">
        <v>0.935629535430478</v>
      </c>
      <c r="BA47" s="17">
        <v>0.92452173819019301</v>
      </c>
      <c r="BB47" s="17">
        <v>0.93514524198119298</v>
      </c>
      <c r="BC47" s="17">
        <v>0.933098973511852</v>
      </c>
      <c r="BD47" s="17">
        <v>0.93322483742514895</v>
      </c>
      <c r="BE47" s="17">
        <v>0.92495970541021599</v>
      </c>
      <c r="BF47" s="17">
        <v>0.93614656547573505</v>
      </c>
      <c r="BG47" s="17">
        <v>0.93577000188347004</v>
      </c>
      <c r="BH47" s="17">
        <v>0.92620001096101401</v>
      </c>
      <c r="BI47" s="17">
        <v>0.93412591952369906</v>
      </c>
      <c r="BJ47" s="17">
        <v>0.926473521364654</v>
      </c>
      <c r="BK47" s="17">
        <v>0.88468648619083201</v>
      </c>
      <c r="BL47" s="17">
        <v>0.92459114176202295</v>
      </c>
      <c r="BM47" s="17">
        <v>0.92354982234838801</v>
      </c>
      <c r="BN47" s="17">
        <v>0.93026336134468601</v>
      </c>
      <c r="BO47" s="17">
        <v>0.92774443172190502</v>
      </c>
      <c r="BP47" s="17">
        <v>0.92917839464894503</v>
      </c>
      <c r="BQ47" s="17">
        <v>0.90925332035565798</v>
      </c>
      <c r="BR47" s="17">
        <v>0.91869234651235199</v>
      </c>
    </row>
    <row r="48" spans="1:93" ht="14.25" customHeight="1" x14ac:dyDescent="0.3">
      <c r="A48" s="14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</row>
    <row r="49" spans="1:93" ht="14.25" customHeight="1" x14ac:dyDescent="0.3">
      <c r="A49" s="14"/>
      <c r="B49" s="7"/>
      <c r="C49" s="7"/>
      <c r="D49" s="28" t="s">
        <v>56</v>
      </c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</row>
    <row r="50" spans="1:93" ht="14.25" customHeight="1" x14ac:dyDescent="0.3">
      <c r="A50" s="14"/>
      <c r="D50" s="7" t="s">
        <v>7</v>
      </c>
      <c r="E50" s="7" t="s">
        <v>8</v>
      </c>
      <c r="F50" s="7" t="s">
        <v>9</v>
      </c>
      <c r="G50" s="7" t="s">
        <v>10</v>
      </c>
      <c r="H50" s="7" t="s">
        <v>11</v>
      </c>
      <c r="I50" s="7" t="s">
        <v>12</v>
      </c>
      <c r="J50" s="7" t="s">
        <v>13</v>
      </c>
      <c r="K50" s="7" t="s">
        <v>14</v>
      </c>
      <c r="L50" s="7" t="s">
        <v>15</v>
      </c>
      <c r="M50" s="7" t="s">
        <v>16</v>
      </c>
      <c r="N50" s="7" t="s">
        <v>17</v>
      </c>
      <c r="O50" s="7" t="s">
        <v>18</v>
      </c>
      <c r="P50" s="7" t="s">
        <v>19</v>
      </c>
      <c r="Q50" s="7" t="s">
        <v>20</v>
      </c>
      <c r="R50" s="7" t="s">
        <v>21</v>
      </c>
      <c r="S50" s="7" t="s">
        <v>22</v>
      </c>
      <c r="T50" s="7" t="s">
        <v>23</v>
      </c>
      <c r="U50" s="7" t="s">
        <v>24</v>
      </c>
      <c r="V50" s="7" t="s">
        <v>25</v>
      </c>
      <c r="W50" s="7" t="s">
        <v>26</v>
      </c>
      <c r="X50" s="7" t="s">
        <v>27</v>
      </c>
      <c r="Z50" s="7"/>
      <c r="AA50" s="7" t="s">
        <v>7</v>
      </c>
      <c r="AB50" s="7" t="s">
        <v>8</v>
      </c>
      <c r="AC50" s="7" t="s">
        <v>9</v>
      </c>
      <c r="AD50" s="7" t="s">
        <v>10</v>
      </c>
      <c r="AE50" s="7" t="s">
        <v>11</v>
      </c>
      <c r="AF50" s="7" t="s">
        <v>12</v>
      </c>
      <c r="AG50" s="7" t="s">
        <v>13</v>
      </c>
      <c r="AH50" s="7" t="s">
        <v>14</v>
      </c>
      <c r="AI50" s="7" t="s">
        <v>15</v>
      </c>
      <c r="AJ50" s="7" t="s">
        <v>16</v>
      </c>
      <c r="AK50" s="7" t="s">
        <v>17</v>
      </c>
      <c r="AL50" s="7" t="s">
        <v>18</v>
      </c>
      <c r="AM50" s="7" t="s">
        <v>19</v>
      </c>
      <c r="AN50" s="7" t="s">
        <v>20</v>
      </c>
      <c r="AO50" s="7" t="s">
        <v>21</v>
      </c>
      <c r="AP50" s="7" t="s">
        <v>22</v>
      </c>
      <c r="AQ50" s="7" t="s">
        <v>23</v>
      </c>
      <c r="AR50" s="7" t="s">
        <v>24</v>
      </c>
      <c r="AS50" s="15">
        <v>0.85491007861628598</v>
      </c>
      <c r="AT50" s="7" t="s">
        <v>26</v>
      </c>
      <c r="AU50" s="7" t="s">
        <v>27</v>
      </c>
      <c r="AX50" s="7" t="s">
        <v>7</v>
      </c>
      <c r="AY50" s="7" t="s">
        <v>8</v>
      </c>
      <c r="AZ50" s="7" t="s">
        <v>9</v>
      </c>
      <c r="BA50" s="7" t="s">
        <v>10</v>
      </c>
      <c r="BB50" s="7" t="s">
        <v>11</v>
      </c>
      <c r="BC50" s="7" t="s">
        <v>12</v>
      </c>
      <c r="BD50" s="7" t="s">
        <v>13</v>
      </c>
      <c r="BE50" s="7" t="s">
        <v>14</v>
      </c>
      <c r="BF50" s="7" t="s">
        <v>15</v>
      </c>
      <c r="BG50" s="7" t="s">
        <v>16</v>
      </c>
      <c r="BH50" s="7" t="s">
        <v>17</v>
      </c>
      <c r="BI50" s="7" t="s">
        <v>18</v>
      </c>
      <c r="BJ50" s="7" t="s">
        <v>19</v>
      </c>
      <c r="BK50" s="7" t="s">
        <v>20</v>
      </c>
      <c r="BL50" s="7" t="s">
        <v>21</v>
      </c>
      <c r="BM50" s="7" t="s">
        <v>22</v>
      </c>
      <c r="BN50" s="7" t="s">
        <v>23</v>
      </c>
      <c r="BO50" s="7" t="s">
        <v>24</v>
      </c>
      <c r="BP50" s="7" t="s">
        <v>25</v>
      </c>
      <c r="BQ50" s="7" t="s">
        <v>26</v>
      </c>
      <c r="BR50" s="7" t="s">
        <v>27</v>
      </c>
      <c r="BU50" s="7" t="s">
        <v>7</v>
      </c>
      <c r="BV50" s="7" t="s">
        <v>8</v>
      </c>
      <c r="BW50" s="7" t="s">
        <v>9</v>
      </c>
      <c r="BX50" s="7" t="s">
        <v>10</v>
      </c>
      <c r="BY50" s="7" t="s">
        <v>11</v>
      </c>
      <c r="BZ50" s="7" t="s">
        <v>12</v>
      </c>
      <c r="CA50" s="7" t="s">
        <v>13</v>
      </c>
      <c r="CB50" s="7" t="s">
        <v>14</v>
      </c>
      <c r="CC50" s="7" t="s">
        <v>15</v>
      </c>
      <c r="CD50" s="7" t="s">
        <v>16</v>
      </c>
      <c r="CE50" s="7" t="s">
        <v>17</v>
      </c>
      <c r="CF50" s="7" t="s">
        <v>18</v>
      </c>
      <c r="CG50" s="7" t="s">
        <v>19</v>
      </c>
      <c r="CH50" s="7" t="s">
        <v>20</v>
      </c>
      <c r="CI50" s="7" t="s">
        <v>21</v>
      </c>
      <c r="CJ50" s="7" t="s">
        <v>22</v>
      </c>
      <c r="CK50" s="7" t="s">
        <v>23</v>
      </c>
      <c r="CL50" s="7" t="s">
        <v>24</v>
      </c>
      <c r="CM50" s="7" t="s">
        <v>25</v>
      </c>
      <c r="CN50" s="7" t="s">
        <v>26</v>
      </c>
      <c r="CO50" s="7" t="s">
        <v>27</v>
      </c>
    </row>
    <row r="51" spans="1:93" ht="14.25" customHeight="1" x14ac:dyDescent="0.3">
      <c r="A51" s="14" t="s">
        <v>62</v>
      </c>
      <c r="D51" s="14">
        <v>0.82543102403480395</v>
      </c>
      <c r="E51" s="14">
        <v>0.84204275313306098</v>
      </c>
      <c r="F51" s="14">
        <v>0.84272807079001599</v>
      </c>
      <c r="G51" s="14">
        <v>0.82821701401209402</v>
      </c>
      <c r="H51" s="14">
        <v>0.84885078883564202</v>
      </c>
      <c r="I51" s="14">
        <v>0.84761407739656403</v>
      </c>
      <c r="J51" s="14">
        <v>0.84602883870729295</v>
      </c>
      <c r="K51" s="14">
        <v>0.842160582253765</v>
      </c>
      <c r="L51" s="14">
        <v>0.84750559877093801</v>
      </c>
      <c r="M51" s="14">
        <v>0.84536788245318595</v>
      </c>
      <c r="N51" s="14">
        <v>0.85468469873221697</v>
      </c>
      <c r="O51" s="14">
        <v>0.84197433326024396</v>
      </c>
      <c r="P51" s="14">
        <v>0.84431732266091797</v>
      </c>
      <c r="Q51" s="14">
        <v>0.85176340249884996</v>
      </c>
      <c r="R51" s="14">
        <v>0.83994379600572699</v>
      </c>
      <c r="S51" s="14">
        <v>0.839620644088101</v>
      </c>
      <c r="T51" s="14">
        <v>0.84800996523896199</v>
      </c>
      <c r="U51" s="14">
        <v>0.85087288319865295</v>
      </c>
      <c r="V51" s="14">
        <v>0.85190688154233396</v>
      </c>
      <c r="W51" s="14">
        <v>0.85551964579781703</v>
      </c>
      <c r="X51" s="14">
        <v>0.84969411480499402</v>
      </c>
      <c r="Z51" s="7"/>
      <c r="AA51" s="7">
        <v>0.84913428516084799</v>
      </c>
      <c r="AB51" s="15">
        <v>0.84948883380099904</v>
      </c>
      <c r="AC51" s="15">
        <v>0.85995278153093002</v>
      </c>
      <c r="AD51" s="15">
        <v>0.84985596046058898</v>
      </c>
      <c r="AE51" s="15">
        <v>0.85170595762090695</v>
      </c>
      <c r="AF51" s="15">
        <v>0.85779652178423604</v>
      </c>
      <c r="AG51" s="15">
        <v>0.85450188242583702</v>
      </c>
      <c r="AH51" s="15">
        <v>0.850152343652118</v>
      </c>
      <c r="AI51" s="15">
        <v>0.85374241207791401</v>
      </c>
      <c r="AJ51" s="15">
        <v>0.85205500186486405</v>
      </c>
      <c r="AK51" s="15">
        <v>0.85448218439600798</v>
      </c>
      <c r="AL51" s="15">
        <v>0.85531101381608299</v>
      </c>
      <c r="AM51" s="15">
        <v>0.855096931953233</v>
      </c>
      <c r="AN51" s="15">
        <v>0.86352583809727701</v>
      </c>
      <c r="AO51" s="15">
        <v>0.86062701590093404</v>
      </c>
      <c r="AP51" s="15">
        <v>0.86324527467269496</v>
      </c>
      <c r="AQ51" s="15">
        <v>0.854853122028714</v>
      </c>
      <c r="AR51" s="15">
        <v>0.85732596509368197</v>
      </c>
      <c r="AS51" s="15">
        <v>0.499610259026187</v>
      </c>
      <c r="AT51" s="15">
        <v>0.85559962875508599</v>
      </c>
      <c r="AU51" s="15">
        <v>0.85428393392005997</v>
      </c>
      <c r="AX51" s="15">
        <v>0.78251328975992596</v>
      </c>
      <c r="AY51" s="15">
        <v>0.79007508080656697</v>
      </c>
      <c r="AZ51" s="15">
        <v>0.78251328975992596</v>
      </c>
      <c r="BA51" s="15">
        <v>0.78251328975992596</v>
      </c>
      <c r="BB51" s="15">
        <v>0.79007508080656697</v>
      </c>
      <c r="BC51" s="15">
        <v>0.78251328975992596</v>
      </c>
      <c r="BD51" s="15">
        <v>0.78465842685371801</v>
      </c>
      <c r="BE51" s="15">
        <v>0.78251328975992596</v>
      </c>
      <c r="BF51" s="15">
        <v>0.79007508080656697</v>
      </c>
      <c r="BG51" s="15">
        <v>0.78251328975992596</v>
      </c>
      <c r="BH51" s="15">
        <v>0.78251328975992596</v>
      </c>
      <c r="BI51" s="15">
        <v>0.78758113632036397</v>
      </c>
      <c r="BJ51" s="15">
        <v>0.79007508080656697</v>
      </c>
      <c r="BK51" s="15">
        <v>0.78438536983004503</v>
      </c>
      <c r="BL51" s="15">
        <v>0.78251328975992596</v>
      </c>
      <c r="BM51" s="15">
        <v>0.78758113632036397</v>
      </c>
      <c r="BN51" s="15">
        <v>0.78251328975992596</v>
      </c>
      <c r="BO51" s="15">
        <v>0.78251328975992596</v>
      </c>
      <c r="BP51" s="15">
        <v>0.78251328975992596</v>
      </c>
      <c r="BQ51" s="15">
        <v>0.78251328975992596</v>
      </c>
      <c r="BR51" s="15">
        <v>0.78438536983004503</v>
      </c>
    </row>
    <row r="52" spans="1:93" ht="14.25" customHeight="1" x14ac:dyDescent="0.3">
      <c r="A52" s="14" t="s">
        <v>63</v>
      </c>
      <c r="D52" s="14">
        <v>0.61085865382225801</v>
      </c>
      <c r="E52" s="14">
        <v>0.55790205017727801</v>
      </c>
      <c r="F52" s="14">
        <v>0.62795897939092904</v>
      </c>
      <c r="G52" s="14">
        <v>0.60585779910882198</v>
      </c>
      <c r="H52" s="14">
        <v>0.59461623062584301</v>
      </c>
      <c r="I52" s="14">
        <v>0.61431998855908998</v>
      </c>
      <c r="J52" s="14">
        <v>0.61542877538864804</v>
      </c>
      <c r="K52" s="14">
        <v>0.63567074071087504</v>
      </c>
      <c r="L52" s="14">
        <v>0.61712362525095599</v>
      </c>
      <c r="M52" s="14">
        <v>0.629809978641099</v>
      </c>
      <c r="N52" s="14">
        <v>0.64374361733655305</v>
      </c>
      <c r="O52" s="14">
        <v>0.61786745360756901</v>
      </c>
      <c r="P52" s="14">
        <v>0.62298189998669096</v>
      </c>
      <c r="Q52" s="14">
        <v>0.61120152284914298</v>
      </c>
      <c r="R52" s="14">
        <v>0.601123246047917</v>
      </c>
      <c r="S52" s="14">
        <v>0.61527745924059296</v>
      </c>
      <c r="T52" s="14">
        <v>0.55206018492139997</v>
      </c>
      <c r="U52" s="14">
        <v>0.57207688275452895</v>
      </c>
      <c r="V52" s="14">
        <v>0.615458280009198</v>
      </c>
      <c r="W52" s="14">
        <v>0.59935788538511003</v>
      </c>
      <c r="X52" s="14">
        <v>0.57093907105863095</v>
      </c>
      <c r="Z52" s="7"/>
      <c r="AA52" s="7">
        <v>0.45972778068291997</v>
      </c>
      <c r="AB52" s="15">
        <v>0.43784943466223702</v>
      </c>
      <c r="AC52" s="15">
        <v>0.46901383608062802</v>
      </c>
      <c r="AD52" s="15">
        <v>0.43888947528034</v>
      </c>
      <c r="AE52" s="15">
        <v>0.44322424716924802</v>
      </c>
      <c r="AF52" s="15">
        <v>0.481006941451947</v>
      </c>
      <c r="AG52" s="15">
        <v>0.45356209612621901</v>
      </c>
      <c r="AH52" s="15">
        <v>0.49232716619001099</v>
      </c>
      <c r="AI52" s="15">
        <v>0.48707713437228101</v>
      </c>
      <c r="AJ52" s="15">
        <v>0.46566643606837499</v>
      </c>
      <c r="AK52" s="15">
        <v>0.45398747802080403</v>
      </c>
      <c r="AL52" s="15">
        <v>0.46853037578476903</v>
      </c>
      <c r="AM52" s="15">
        <v>0.479332028238668</v>
      </c>
      <c r="AN52" s="15">
        <v>0.43018318844603098</v>
      </c>
      <c r="AO52" s="15">
        <v>0.53090267414718495</v>
      </c>
      <c r="AP52" s="15">
        <v>0.53496909386944702</v>
      </c>
      <c r="AQ52" s="15">
        <v>0.442128338563264</v>
      </c>
      <c r="AR52" s="15">
        <v>0.46421445316776899</v>
      </c>
      <c r="AS52" s="15">
        <v>0.92660824739147796</v>
      </c>
      <c r="AT52" s="15">
        <v>0.49483919365395201</v>
      </c>
      <c r="AU52" s="15">
        <v>0.50191874967183203</v>
      </c>
      <c r="AX52" s="15">
        <v>0.1096031937776</v>
      </c>
      <c r="AY52" s="15">
        <v>0.107703660825742</v>
      </c>
      <c r="AZ52" s="15">
        <v>0.108145067315423</v>
      </c>
      <c r="BA52" s="15">
        <v>0.10911258178411801</v>
      </c>
      <c r="BB52" s="15">
        <v>0.107703660825742</v>
      </c>
      <c r="BC52" s="15">
        <v>0.107703660825742</v>
      </c>
      <c r="BD52" s="15">
        <v>0.107703660825742</v>
      </c>
      <c r="BE52" s="15">
        <v>0.108832610718016</v>
      </c>
      <c r="BF52" s="15">
        <v>0.1096031937776</v>
      </c>
      <c r="BG52" s="15">
        <v>0.107703660825742</v>
      </c>
      <c r="BH52" s="15">
        <v>0.1096031937776</v>
      </c>
      <c r="BI52" s="15">
        <v>0.109651093254637</v>
      </c>
      <c r="BJ52" s="15">
        <v>0.107715374111313</v>
      </c>
      <c r="BK52" s="15">
        <v>0.107703660825742</v>
      </c>
      <c r="BL52" s="15">
        <v>0.1096031937776</v>
      </c>
      <c r="BM52" s="15">
        <v>0.1096031937776</v>
      </c>
      <c r="BN52" s="15">
        <v>0.10911258178411801</v>
      </c>
      <c r="BO52" s="15">
        <v>0.1096031937776</v>
      </c>
      <c r="BP52" s="15">
        <v>0.10911258178411801</v>
      </c>
      <c r="BQ52" s="15">
        <v>0.1096031937776</v>
      </c>
      <c r="BR52" s="15">
        <v>0.1096031937776</v>
      </c>
    </row>
    <row r="53" spans="1:93" ht="14.25" customHeight="1" x14ac:dyDescent="0.3">
      <c r="A53" s="14" t="s">
        <v>64</v>
      </c>
      <c r="D53" s="14">
        <v>0.92269955702503503</v>
      </c>
      <c r="E53" s="14">
        <v>0.92740240845783095</v>
      </c>
      <c r="F53" s="14">
        <v>0.92489776033359605</v>
      </c>
      <c r="G53" s="14">
        <v>0.92653994298047104</v>
      </c>
      <c r="H53" s="14">
        <v>0.92482921597191703</v>
      </c>
      <c r="I53" s="14">
        <v>0.92714226027131896</v>
      </c>
      <c r="J53" s="14">
        <v>0.92537730155473197</v>
      </c>
      <c r="K53" s="14">
        <v>0.92640330543498794</v>
      </c>
      <c r="L53" s="14">
        <v>0.92606154392372797</v>
      </c>
      <c r="M53" s="14">
        <v>0.93196789960711901</v>
      </c>
      <c r="N53" s="14">
        <v>0.92599316286577504</v>
      </c>
      <c r="O53" s="14">
        <v>0.92592477221788305</v>
      </c>
      <c r="P53" s="14">
        <v>0.92592477221788305</v>
      </c>
      <c r="Q53" s="14">
        <v>0.92606154392372797</v>
      </c>
      <c r="R53" s="14">
        <v>0.92892138749672304</v>
      </c>
      <c r="S53" s="14">
        <v>0.92823217806615299</v>
      </c>
      <c r="T53" s="14">
        <v>0.92972533938977098</v>
      </c>
      <c r="U53" s="14">
        <v>0.93034559119022597</v>
      </c>
      <c r="V53" s="14">
        <v>0.92414324268320303</v>
      </c>
      <c r="W53" s="14">
        <v>0.92510302860690696</v>
      </c>
      <c r="X53" s="14">
        <v>0.92940959437767701</v>
      </c>
      <c r="Z53" s="7"/>
      <c r="AA53" s="7">
        <v>0.92660824739147796</v>
      </c>
      <c r="AB53" s="15">
        <v>0.92660824739147796</v>
      </c>
      <c r="AC53" s="15">
        <v>0.92660824739147796</v>
      </c>
      <c r="AD53" s="15">
        <v>0.92660824739147796</v>
      </c>
      <c r="AE53" s="15">
        <v>0.92660824739147796</v>
      </c>
      <c r="AF53" s="15">
        <v>0.92660824739147796</v>
      </c>
      <c r="AG53" s="15">
        <v>0.92660824739147796</v>
      </c>
      <c r="AH53" s="15">
        <v>0.92660824739147796</v>
      </c>
      <c r="AI53" s="15">
        <v>0.92660824739147796</v>
      </c>
      <c r="AJ53" s="15">
        <v>0.92660824739147796</v>
      </c>
      <c r="AK53" s="15">
        <v>0.92660824739147796</v>
      </c>
      <c r="AL53" s="15">
        <v>0.92660824739147796</v>
      </c>
      <c r="AM53" s="15">
        <v>0.92660824739147796</v>
      </c>
      <c r="AN53" s="15">
        <v>0.92660824739147796</v>
      </c>
      <c r="AO53" s="15">
        <v>0.92660824739147796</v>
      </c>
      <c r="AP53" s="15">
        <v>0.92660824739147796</v>
      </c>
      <c r="AQ53" s="15">
        <v>0.92660824739147796</v>
      </c>
      <c r="AR53" s="15">
        <v>0.92660824739147796</v>
      </c>
      <c r="AS53" s="15">
        <v>0.94377434482161804</v>
      </c>
      <c r="AT53" s="15">
        <v>0.92660824739147796</v>
      </c>
      <c r="AU53" s="15">
        <v>0.92660824739147796</v>
      </c>
      <c r="AX53" s="15">
        <v>0.92386858343233602</v>
      </c>
      <c r="AY53" s="15">
        <v>0.92660824739147796</v>
      </c>
      <c r="AZ53" s="15">
        <v>0.92660824739147796</v>
      </c>
      <c r="BA53" s="15">
        <v>0.92660824739147796</v>
      </c>
      <c r="BB53" s="15">
        <v>0.92386858343233602</v>
      </c>
      <c r="BC53" s="15">
        <v>0.92660824739147796</v>
      </c>
      <c r="BD53" s="15">
        <v>0.92386858343233602</v>
      </c>
      <c r="BE53" s="15">
        <v>0.92660824739147796</v>
      </c>
      <c r="BF53" s="15">
        <v>0.92379989449284095</v>
      </c>
      <c r="BG53" s="15">
        <v>0.92660824739147796</v>
      </c>
      <c r="BH53" s="15">
        <v>0.92386858343233602</v>
      </c>
      <c r="BI53" s="15">
        <v>0.92379989449284095</v>
      </c>
      <c r="BJ53" s="15">
        <v>0.92660824739147796</v>
      </c>
      <c r="BK53" s="15">
        <v>0.92660824739147796</v>
      </c>
      <c r="BL53" s="15">
        <v>0.92660824739147796</v>
      </c>
      <c r="BM53" s="15">
        <v>0.92386858343233602</v>
      </c>
      <c r="BN53" s="15">
        <v>0.92660824739147796</v>
      </c>
      <c r="BO53" s="15">
        <v>0.92660824739147796</v>
      </c>
      <c r="BP53" s="15">
        <v>0.92660824739147796</v>
      </c>
      <c r="BQ53" s="15">
        <v>0.92660824739147796</v>
      </c>
      <c r="BR53" s="15">
        <v>0.92660824739147796</v>
      </c>
    </row>
    <row r="54" spans="1:93" ht="14.25" customHeight="1" x14ac:dyDescent="0.3">
      <c r="A54" s="14" t="s">
        <v>65</v>
      </c>
      <c r="D54" s="14">
        <v>0.94309068764259796</v>
      </c>
      <c r="E54" s="14">
        <v>0.94370602196623499</v>
      </c>
      <c r="F54" s="14">
        <v>0.94377434482161804</v>
      </c>
      <c r="G54" s="14">
        <v>0.94363768959115701</v>
      </c>
      <c r="H54" s="14">
        <v>0.94377434482161804</v>
      </c>
      <c r="I54" s="14">
        <v>0.94377434482161804</v>
      </c>
      <c r="J54" s="14">
        <v>0.94377434482161804</v>
      </c>
      <c r="K54" s="14">
        <v>0.94370602196623499</v>
      </c>
      <c r="L54" s="14">
        <v>0.94363768959115701</v>
      </c>
      <c r="M54" s="14">
        <v>0.94377434482161804</v>
      </c>
      <c r="N54" s="14">
        <v>0.94315909624691996</v>
      </c>
      <c r="O54" s="14">
        <v>0.94247458077115998</v>
      </c>
      <c r="P54" s="14">
        <v>0.94302226950065304</v>
      </c>
      <c r="Q54" s="14">
        <v>0.94261156024714499</v>
      </c>
      <c r="R54" s="14">
        <v>0.94172050999887202</v>
      </c>
      <c r="S54" s="14">
        <v>0.94117136714437</v>
      </c>
      <c r="T54" s="14">
        <v>0.94158328179113104</v>
      </c>
      <c r="U54" s="14">
        <v>0.94192628048331195</v>
      </c>
      <c r="V54" s="14">
        <v>0.94144601525684002</v>
      </c>
      <c r="W54" s="14">
        <v>0.94096528033332605</v>
      </c>
      <c r="X54" s="14">
        <v>0.94233756307278904</v>
      </c>
      <c r="Z54" s="7"/>
      <c r="AA54" s="7">
        <v>0.94377434482161804</v>
      </c>
      <c r="AB54" s="15">
        <v>0.94377434482161804</v>
      </c>
      <c r="AC54" s="15">
        <v>0.94377434482161804</v>
      </c>
      <c r="AD54" s="15">
        <v>0.94377434482161804</v>
      </c>
      <c r="AE54" s="15">
        <v>0.94377434482161804</v>
      </c>
      <c r="AF54" s="15">
        <v>0.94377434482161804</v>
      </c>
      <c r="AG54" s="15">
        <v>0.94377434482161804</v>
      </c>
      <c r="AH54" s="15">
        <v>0.94377434482161804</v>
      </c>
      <c r="AI54" s="15">
        <v>0.94377434482161804</v>
      </c>
      <c r="AJ54" s="15">
        <v>0.94377434482161804</v>
      </c>
      <c r="AK54" s="15">
        <v>0.94377434482161804</v>
      </c>
      <c r="AL54" s="15">
        <v>0.94377434482161804</v>
      </c>
      <c r="AM54" s="15">
        <v>0.94377434482161804</v>
      </c>
      <c r="AN54" s="15">
        <v>0.94377434482161804</v>
      </c>
      <c r="AO54" s="15">
        <v>0.94377434482161804</v>
      </c>
      <c r="AP54" s="15">
        <v>0.94377434482161804</v>
      </c>
      <c r="AQ54" s="15">
        <v>0.94377434482161804</v>
      </c>
      <c r="AR54" s="15">
        <v>0.94377434482161804</v>
      </c>
      <c r="AS54" s="15">
        <v>0.96629865152278205</v>
      </c>
      <c r="AT54" s="15">
        <v>0.94377434482161804</v>
      </c>
      <c r="AU54" s="15">
        <v>0.94377434482161804</v>
      </c>
      <c r="AX54" s="15">
        <v>0.941407188157248</v>
      </c>
      <c r="AY54" s="15">
        <v>0.94116841896055103</v>
      </c>
      <c r="AZ54" s="15">
        <v>0.94377434482161804</v>
      </c>
      <c r="BA54" s="15">
        <v>0.94377434482161804</v>
      </c>
      <c r="BB54" s="15">
        <v>0.94116841896055103</v>
      </c>
      <c r="BC54" s="15">
        <v>0.94377434482161804</v>
      </c>
      <c r="BD54" s="15">
        <v>0.941407188157248</v>
      </c>
      <c r="BE54" s="15">
        <v>0.94377434482161804</v>
      </c>
      <c r="BF54" s="15">
        <v>0.94377434482161804</v>
      </c>
      <c r="BG54" s="15">
        <v>0.94377434482161804</v>
      </c>
      <c r="BH54" s="15">
        <v>0.94116841896055103</v>
      </c>
      <c r="BI54" s="15">
        <v>0.94116841896055103</v>
      </c>
      <c r="BJ54" s="15">
        <v>0.941407188157248</v>
      </c>
      <c r="BK54" s="15">
        <v>0.941407188157248</v>
      </c>
      <c r="BL54" s="15">
        <v>0.94377434482161804</v>
      </c>
      <c r="BM54" s="15">
        <v>0.94377434482161804</v>
      </c>
      <c r="BN54" s="15">
        <v>0.94377434482161804</v>
      </c>
      <c r="BO54" s="15">
        <v>0.94377434482161804</v>
      </c>
      <c r="BP54" s="15">
        <v>0.94377434482161804</v>
      </c>
      <c r="BQ54" s="15">
        <v>0.94377434482161804</v>
      </c>
      <c r="BR54" s="15">
        <v>0.94377434482161804</v>
      </c>
    </row>
    <row r="55" spans="1:93" ht="14.25" customHeight="1" x14ac:dyDescent="0.3">
      <c r="A55" s="14" t="s">
        <v>66</v>
      </c>
      <c r="D55" s="14">
        <v>0.96616196369245499</v>
      </c>
      <c r="E55" s="14">
        <v>0.96609360560197799</v>
      </c>
      <c r="F55" s="14">
        <v>0.96690090070669199</v>
      </c>
      <c r="G55" s="14">
        <v>0.96609360560197799</v>
      </c>
      <c r="H55" s="14">
        <v>0.96623031233207002</v>
      </c>
      <c r="I55" s="14">
        <v>0.96629865152278205</v>
      </c>
      <c r="J55" s="14">
        <v>0.96629865152278205</v>
      </c>
      <c r="K55" s="14">
        <v>0.96609360560197799</v>
      </c>
      <c r="L55" s="14">
        <v>0.96623031233207002</v>
      </c>
      <c r="M55" s="14">
        <v>0.96623031233207002</v>
      </c>
      <c r="N55" s="14">
        <v>0.96609360560197799</v>
      </c>
      <c r="O55" s="14">
        <v>0.96609360560197799</v>
      </c>
      <c r="P55" s="14">
        <v>0.96623031233207002</v>
      </c>
      <c r="Q55" s="14">
        <v>0.96547795717521501</v>
      </c>
      <c r="R55" s="14">
        <v>0.96623031233207002</v>
      </c>
      <c r="S55" s="14">
        <v>0.96623031233207002</v>
      </c>
      <c r="T55" s="14">
        <v>0.96616196369245499</v>
      </c>
      <c r="U55" s="14">
        <v>0.96629865152278205</v>
      </c>
      <c r="V55" s="14">
        <v>0.96588847460576099</v>
      </c>
      <c r="W55" s="14">
        <v>0.96602523805867702</v>
      </c>
      <c r="X55" s="14">
        <v>0.96629865152278205</v>
      </c>
      <c r="Z55" s="7"/>
      <c r="AA55" s="7">
        <v>0.96629865152278205</v>
      </c>
      <c r="AB55" s="15">
        <v>0.96629865152278205</v>
      </c>
      <c r="AC55" s="15">
        <v>0.96629865152278205</v>
      </c>
      <c r="AD55" s="15">
        <v>0.96629865152278205</v>
      </c>
      <c r="AE55" s="15">
        <v>0.96629865152278205</v>
      </c>
      <c r="AF55" s="15">
        <v>0.96629865152278205</v>
      </c>
      <c r="AG55" s="15">
        <v>0.96629865152278205</v>
      </c>
      <c r="AH55" s="15">
        <v>0.96629865152278205</v>
      </c>
      <c r="AI55" s="15">
        <v>0.96629865152278205</v>
      </c>
      <c r="AJ55" s="15">
        <v>0.96629865152278205</v>
      </c>
      <c r="AK55" s="15">
        <v>0.96629865152278205</v>
      </c>
      <c r="AL55" s="15">
        <v>0.96629865152278205</v>
      </c>
      <c r="AM55" s="15">
        <v>0.96629865152278205</v>
      </c>
      <c r="AN55" s="15">
        <v>0.96629865152278205</v>
      </c>
      <c r="AO55" s="15">
        <v>0.96629865152278205</v>
      </c>
      <c r="AP55" s="15">
        <v>0.96629865152278205</v>
      </c>
      <c r="AQ55" s="15">
        <v>0.96629865152278205</v>
      </c>
      <c r="AR55" s="15">
        <v>0.96629865152278205</v>
      </c>
      <c r="AS55" s="15">
        <v>0.984036223989046</v>
      </c>
      <c r="AT55" s="15">
        <v>0.96629865152278205</v>
      </c>
      <c r="AU55" s="15">
        <v>0.96629865152278205</v>
      </c>
      <c r="AX55" s="15">
        <v>0.96462429840556696</v>
      </c>
      <c r="AY55" s="15">
        <v>0.96462429840556696</v>
      </c>
      <c r="AZ55" s="15">
        <v>0.96629865152278205</v>
      </c>
      <c r="BA55" s="15">
        <v>0.96629865152278205</v>
      </c>
      <c r="BB55" s="15">
        <v>0.96462429840556696</v>
      </c>
      <c r="BC55" s="15">
        <v>0.96629865152278205</v>
      </c>
      <c r="BD55" s="15">
        <v>0.96396420159136798</v>
      </c>
      <c r="BE55" s="15">
        <v>0.96629865152278205</v>
      </c>
      <c r="BF55" s="15">
        <v>0.96629865152278205</v>
      </c>
      <c r="BG55" s="15">
        <v>0.96629865152278205</v>
      </c>
      <c r="BH55" s="15">
        <v>0.96462429840556696</v>
      </c>
      <c r="BI55" s="15">
        <v>0.96396420159136798</v>
      </c>
      <c r="BJ55" s="15">
        <v>0.96396420159136798</v>
      </c>
      <c r="BK55" s="15">
        <v>0.96693947655554102</v>
      </c>
      <c r="BL55" s="15">
        <v>0.96396420159136798</v>
      </c>
      <c r="BM55" s="15">
        <v>0.96629865152278205</v>
      </c>
      <c r="BN55" s="15">
        <v>0.96629865152278205</v>
      </c>
      <c r="BO55" s="15">
        <v>0.96629865152278205</v>
      </c>
      <c r="BP55" s="15">
        <v>0.96629865152278205</v>
      </c>
      <c r="BQ55" s="15">
        <v>0.96629865152278205</v>
      </c>
      <c r="BR55" s="15">
        <v>0.96396420159136798</v>
      </c>
    </row>
    <row r="56" spans="1:93" ht="14.25" customHeight="1" x14ac:dyDescent="0.3">
      <c r="A56" s="14" t="s">
        <v>67</v>
      </c>
      <c r="D56" s="14">
        <v>0.98383115753685302</v>
      </c>
      <c r="E56" s="14">
        <v>0.98362600650954901</v>
      </c>
      <c r="F56" s="14">
        <v>0.98389952241556899</v>
      </c>
      <c r="G56" s="14">
        <v>0.98389952241556899</v>
      </c>
      <c r="H56" s="14">
        <v>0.98389952241556899</v>
      </c>
      <c r="I56" s="14">
        <v>0.98389952241556899</v>
      </c>
      <c r="J56" s="14">
        <v>0.98396787789898699</v>
      </c>
      <c r="K56" s="14">
        <v>0.98389952241556899</v>
      </c>
      <c r="L56" s="14">
        <v>0.98369439958578098</v>
      </c>
      <c r="M56" s="14">
        <v>0.98389952241556899</v>
      </c>
      <c r="N56" s="14">
        <v>0.984036223989046</v>
      </c>
      <c r="O56" s="14">
        <v>0.98396787789898699</v>
      </c>
      <c r="P56" s="14">
        <v>0.98396787789898699</v>
      </c>
      <c r="Q56" s="14">
        <v>0.98396787789898699</v>
      </c>
      <c r="R56" s="14">
        <v>0.98389952241556899</v>
      </c>
      <c r="S56" s="14">
        <v>0.98389952241556899</v>
      </c>
      <c r="T56" s="14">
        <v>0.98396787789898699</v>
      </c>
      <c r="U56" s="14">
        <v>0.98389952241556899</v>
      </c>
      <c r="V56" s="14">
        <v>0.984036223989046</v>
      </c>
      <c r="W56" s="14">
        <v>0.984036223989046</v>
      </c>
      <c r="X56" s="14">
        <v>0.984036223989046</v>
      </c>
      <c r="Z56" s="7"/>
      <c r="AA56" s="7">
        <v>0.984036223989046</v>
      </c>
      <c r="AB56" s="15">
        <v>0.984036223989046</v>
      </c>
      <c r="AC56" s="15">
        <v>0.984036223989046</v>
      </c>
      <c r="AD56" s="15">
        <v>0.984036223989046</v>
      </c>
      <c r="AE56" s="15">
        <v>0.984036223989046</v>
      </c>
      <c r="AF56" s="15">
        <v>0.984036223989046</v>
      </c>
      <c r="AG56" s="15">
        <v>0.984036223989046</v>
      </c>
      <c r="AH56" s="15">
        <v>0.984036223989046</v>
      </c>
      <c r="AI56" s="15">
        <v>0.984036223989046</v>
      </c>
      <c r="AJ56" s="15">
        <v>0.984036223989046</v>
      </c>
      <c r="AK56" s="15">
        <v>0.984036223989046</v>
      </c>
      <c r="AL56" s="15">
        <v>0.984036223989046</v>
      </c>
      <c r="AM56" s="15">
        <v>0.984036223989046</v>
      </c>
      <c r="AN56" s="15">
        <v>0.984036223989046</v>
      </c>
      <c r="AO56" s="15">
        <v>0.984036223989046</v>
      </c>
      <c r="AP56" s="15">
        <v>0.984036223989046</v>
      </c>
      <c r="AQ56" s="15">
        <v>0.984036223989046</v>
      </c>
      <c r="AR56" s="15">
        <v>0.984036223989046</v>
      </c>
      <c r="AS56" s="15">
        <v>0.97668775045265299</v>
      </c>
      <c r="AT56" s="15">
        <v>0.984036223989046</v>
      </c>
      <c r="AU56" s="15">
        <v>0.984036223989046</v>
      </c>
      <c r="AX56" s="15">
        <v>0.984036223989046</v>
      </c>
      <c r="AY56" s="15">
        <v>0.984036223989046</v>
      </c>
      <c r="AZ56" s="15">
        <v>0.984036223989046</v>
      </c>
      <c r="BA56" s="15">
        <v>0.984036223989046</v>
      </c>
      <c r="BB56" s="15">
        <v>0.98129503438281995</v>
      </c>
      <c r="BC56" s="15">
        <v>0.984036223989046</v>
      </c>
      <c r="BD56" s="15">
        <v>0.98129503438281995</v>
      </c>
      <c r="BE56" s="15">
        <v>0.984036223989046</v>
      </c>
      <c r="BF56" s="15">
        <v>0.984036223989046</v>
      </c>
      <c r="BG56" s="15">
        <v>0.984036223989046</v>
      </c>
      <c r="BH56" s="15">
        <v>0.98129503438281995</v>
      </c>
      <c r="BI56" s="15">
        <v>0.98129503438281995</v>
      </c>
      <c r="BJ56" s="15">
        <v>0.984036223989046</v>
      </c>
      <c r="BK56" s="15">
        <v>0.984036223989046</v>
      </c>
      <c r="BL56" s="15">
        <v>0.984036223989046</v>
      </c>
      <c r="BM56" s="15">
        <v>0.984036223989046</v>
      </c>
      <c r="BN56" s="15">
        <v>0.984036223989046</v>
      </c>
      <c r="BO56" s="15">
        <v>0.984036223989046</v>
      </c>
      <c r="BP56" s="15">
        <v>0.984036223989046</v>
      </c>
      <c r="BQ56" s="15">
        <v>0.984036223989046</v>
      </c>
      <c r="BR56" s="15">
        <v>0.984036223989046</v>
      </c>
    </row>
    <row r="57" spans="1:93" ht="14.25" customHeight="1" x14ac:dyDescent="0.3">
      <c r="A57" s="14" t="s">
        <v>68</v>
      </c>
      <c r="D57" s="14">
        <v>0.97593544987595404</v>
      </c>
      <c r="E57" s="14">
        <v>0.97661940660208202</v>
      </c>
      <c r="F57" s="14">
        <v>0.97668775045265299</v>
      </c>
      <c r="G57" s="14">
        <v>0.97661940660208202</v>
      </c>
      <c r="H57" s="14">
        <v>0.97668775045265299</v>
      </c>
      <c r="I57" s="14">
        <v>0.97661940660208202</v>
      </c>
      <c r="J57" s="14">
        <v>0.97668775045265299</v>
      </c>
      <c r="K57" s="14">
        <v>0.97668775045265299</v>
      </c>
      <c r="L57" s="14">
        <v>0.97655105333516301</v>
      </c>
      <c r="M57" s="14">
        <v>0.97668775045265299</v>
      </c>
      <c r="N57" s="14">
        <v>0.97661940660208202</v>
      </c>
      <c r="O57" s="14">
        <v>0.97648269064994997</v>
      </c>
      <c r="P57" s="14">
        <v>0.97668775045265299</v>
      </c>
      <c r="Q57" s="14">
        <v>0.97668775045265299</v>
      </c>
      <c r="R57" s="14">
        <v>0.97668775045265299</v>
      </c>
      <c r="S57" s="14">
        <v>0.97668775045265299</v>
      </c>
      <c r="T57" s="14">
        <v>0.97661940660208202</v>
      </c>
      <c r="U57" s="14">
        <v>0.97668775045265299</v>
      </c>
      <c r="V57" s="14">
        <v>0.97668775045265299</v>
      </c>
      <c r="W57" s="14">
        <v>0.97668775045265299</v>
      </c>
      <c r="X57" s="14">
        <v>0.97661940660208202</v>
      </c>
      <c r="Z57" s="7"/>
      <c r="AA57" s="7">
        <v>0.97668775045265299</v>
      </c>
      <c r="AB57" s="15">
        <v>0.97668775045265299</v>
      </c>
      <c r="AC57" s="15">
        <v>0.97668775045265299</v>
      </c>
      <c r="AD57" s="15">
        <v>0.97668775045265299</v>
      </c>
      <c r="AE57" s="15">
        <v>0.97668775045265299</v>
      </c>
      <c r="AF57" s="15">
        <v>0.97668775045265299</v>
      </c>
      <c r="AG57" s="15">
        <v>0.97668775045265299</v>
      </c>
      <c r="AH57" s="15">
        <v>0.97668775045265299</v>
      </c>
      <c r="AI57" s="15">
        <v>0.97668775045265299</v>
      </c>
      <c r="AJ57" s="15">
        <v>0.97668775045265299</v>
      </c>
      <c r="AK57" s="15">
        <v>0.97668775045265299</v>
      </c>
      <c r="AL57" s="15">
        <v>0.97668775045265299</v>
      </c>
      <c r="AM57" s="15">
        <v>0.97668775045265299</v>
      </c>
      <c r="AN57" s="15">
        <v>0.97668775045265299</v>
      </c>
      <c r="AO57" s="15">
        <v>0.97668775045265299</v>
      </c>
      <c r="AP57" s="15">
        <v>0.97668775045265299</v>
      </c>
      <c r="AQ57" s="15">
        <v>0.97668775045265299</v>
      </c>
      <c r="AR57" s="15">
        <v>0.97668775045265299</v>
      </c>
      <c r="AS57" s="15">
        <v>0.97995221400877197</v>
      </c>
      <c r="AT57" s="15">
        <v>0.97668775045265299</v>
      </c>
      <c r="AU57" s="15">
        <v>0.97668775045265299</v>
      </c>
      <c r="AX57" s="15">
        <v>0.97668775045265299</v>
      </c>
      <c r="AY57" s="15">
        <v>0.97668775045265299</v>
      </c>
      <c r="AZ57" s="15">
        <v>0.97668775045265299</v>
      </c>
      <c r="BA57" s="15">
        <v>0.97668775045265299</v>
      </c>
      <c r="BB57" s="15">
        <v>0.97668775045265299</v>
      </c>
      <c r="BC57" s="15">
        <v>0.97668775045265299</v>
      </c>
      <c r="BD57" s="15">
        <v>0.97428498782450601</v>
      </c>
      <c r="BE57" s="15">
        <v>0.97668775045265299</v>
      </c>
      <c r="BF57" s="15">
        <v>0.97668775045265299</v>
      </c>
      <c r="BG57" s="15">
        <v>0.97668775045265299</v>
      </c>
      <c r="BH57" s="15">
        <v>0.97408262048162497</v>
      </c>
      <c r="BI57" s="15">
        <v>0.97408262048162497</v>
      </c>
      <c r="BJ57" s="15">
        <v>0.97428498782450601</v>
      </c>
      <c r="BK57" s="15">
        <v>0.97668775045265299</v>
      </c>
      <c r="BL57" s="15">
        <v>0.97668775045265299</v>
      </c>
      <c r="BM57" s="15">
        <v>0.97668775045265299</v>
      </c>
      <c r="BN57" s="15">
        <v>0.97668775045265299</v>
      </c>
      <c r="BO57" s="15">
        <v>0.97668775045265299</v>
      </c>
      <c r="BP57" s="15">
        <v>0.97668775045265299</v>
      </c>
      <c r="BQ57" s="15">
        <v>0.97668775045265299</v>
      </c>
      <c r="BR57" s="15">
        <v>0.97668775045265299</v>
      </c>
    </row>
    <row r="58" spans="1:93" ht="14.25" customHeight="1" x14ac:dyDescent="0.3">
      <c r="A58" s="14" t="s">
        <v>69</v>
      </c>
      <c r="D58" s="14">
        <v>0.97981551469827999</v>
      </c>
      <c r="E58" s="14">
        <v>0.97988386905659197</v>
      </c>
      <c r="F58" s="14">
        <v>0.97988386905659197</v>
      </c>
      <c r="G58" s="14">
        <v>0.97995221400877197</v>
      </c>
      <c r="H58" s="14">
        <v>0.97995221400877197</v>
      </c>
      <c r="I58" s="14">
        <v>0.97988386905659197</v>
      </c>
      <c r="J58" s="14">
        <v>0.97995221400877197</v>
      </c>
      <c r="K58" s="14">
        <v>0.97995221400877197</v>
      </c>
      <c r="L58" s="14">
        <v>0.97995221400877197</v>
      </c>
      <c r="M58" s="14">
        <v>0.97995221400877197</v>
      </c>
      <c r="N58" s="14">
        <v>0.97995221400877197</v>
      </c>
      <c r="O58" s="14">
        <v>0.97995221400877197</v>
      </c>
      <c r="P58" s="14">
        <v>0.97995221400877197</v>
      </c>
      <c r="Q58" s="14">
        <v>0.97967877775549295</v>
      </c>
      <c r="R58" s="14">
        <v>0.97995221400877197</v>
      </c>
      <c r="S58" s="14">
        <v>0.97995221400877197</v>
      </c>
      <c r="T58" s="14">
        <v>0.97981551469827999</v>
      </c>
      <c r="U58" s="14">
        <v>0.97995221400877197</v>
      </c>
      <c r="V58" s="14">
        <v>0.97995221400877197</v>
      </c>
      <c r="W58" s="14">
        <v>0.97995221400877197</v>
      </c>
      <c r="X58" s="14">
        <v>0.97995221400877197</v>
      </c>
      <c r="Z58" s="7"/>
      <c r="AA58" s="7">
        <v>0.97995221400877197</v>
      </c>
      <c r="AB58" s="15">
        <v>0.97995221400877197</v>
      </c>
      <c r="AC58" s="15">
        <v>0.97995221400877197</v>
      </c>
      <c r="AD58" s="15">
        <v>0.97995221400877197</v>
      </c>
      <c r="AE58" s="15">
        <v>0.97995221400877197</v>
      </c>
      <c r="AF58" s="15">
        <v>0.97995221400877197</v>
      </c>
      <c r="AG58" s="15">
        <v>0.97995221400877197</v>
      </c>
      <c r="AH58" s="15">
        <v>0.97995221400877197</v>
      </c>
      <c r="AI58" s="15">
        <v>0.97995221400877197</v>
      </c>
      <c r="AJ58" s="15">
        <v>0.97995221400877197</v>
      </c>
      <c r="AK58" s="15">
        <v>0.97995221400877197</v>
      </c>
      <c r="AL58" s="15">
        <v>0.97995221400877197</v>
      </c>
      <c r="AM58" s="15">
        <v>0.97995221400877197</v>
      </c>
      <c r="AN58" s="15">
        <v>0.97995221400877197</v>
      </c>
      <c r="AO58" s="15">
        <v>0.97995221400877197</v>
      </c>
      <c r="AP58" s="15">
        <v>0.97995221400877197</v>
      </c>
      <c r="AQ58" s="15">
        <v>0.97995221400877197</v>
      </c>
      <c r="AR58" s="15">
        <v>0.97995221400877197</v>
      </c>
      <c r="AS58" s="15">
        <v>0.97872775378568</v>
      </c>
      <c r="AT58" s="15">
        <v>0.97995221400877197</v>
      </c>
      <c r="AU58" s="15">
        <v>0.97995221400877197</v>
      </c>
      <c r="AX58" s="15">
        <v>0.97995221400877197</v>
      </c>
      <c r="AY58" s="15">
        <v>0.97995221400877197</v>
      </c>
      <c r="AZ58" s="15">
        <v>0.97995221400877197</v>
      </c>
      <c r="BA58" s="15">
        <v>0.97995221400877197</v>
      </c>
      <c r="BB58" s="15">
        <v>0.97960557781961799</v>
      </c>
      <c r="BC58" s="15">
        <v>0.97995221400877197</v>
      </c>
      <c r="BD58" s="15">
        <v>0.97789175860782995</v>
      </c>
      <c r="BE58" s="15">
        <v>0.97995221400877197</v>
      </c>
      <c r="BF58" s="15">
        <v>0.97886243237428205</v>
      </c>
      <c r="BG58" s="15">
        <v>0.97995221400877197</v>
      </c>
      <c r="BH58" s="15">
        <v>0.97995221400877197</v>
      </c>
      <c r="BI58" s="15">
        <v>0.97886243237428205</v>
      </c>
      <c r="BJ58" s="15">
        <v>0.97789175860782995</v>
      </c>
      <c r="BK58" s="15">
        <v>0.97886243237428205</v>
      </c>
      <c r="BL58" s="15">
        <v>0.97995221400877197</v>
      </c>
      <c r="BM58" s="15">
        <v>0.97995221400877197</v>
      </c>
      <c r="BN58" s="15">
        <v>0.97995221400877197</v>
      </c>
      <c r="BO58" s="15">
        <v>0.97995221400877197</v>
      </c>
      <c r="BP58" s="15">
        <v>0.97995221400877197</v>
      </c>
      <c r="BQ58" s="15">
        <v>0.97995221400877197</v>
      </c>
      <c r="BR58" s="15">
        <v>0.97789175860782995</v>
      </c>
    </row>
    <row r="59" spans="1:93" ht="14.25" customHeight="1" x14ac:dyDescent="0.3">
      <c r="A59" s="14" t="s">
        <v>70</v>
      </c>
      <c r="D59" s="14">
        <v>0.97824914419489095</v>
      </c>
      <c r="E59" s="14">
        <v>0.97872775378568</v>
      </c>
      <c r="F59" s="14">
        <v>0.97865940922660399</v>
      </c>
      <c r="G59" s="14">
        <v>0.97865940922660399</v>
      </c>
      <c r="H59" s="14">
        <v>0.97872775378568</v>
      </c>
      <c r="I59" s="14">
        <v>0.97872775378568</v>
      </c>
      <c r="J59" s="14">
        <v>0.97872775378568</v>
      </c>
      <c r="K59" s="14">
        <v>0.97872775378568</v>
      </c>
      <c r="L59" s="14">
        <v>0.97865940922660399</v>
      </c>
      <c r="M59" s="14">
        <v>0.97831754524290704</v>
      </c>
      <c r="N59" s="14">
        <v>0.97859105525756596</v>
      </c>
      <c r="O59" s="14">
        <v>0.97872775378568</v>
      </c>
      <c r="P59" s="14">
        <v>0.97872775378568</v>
      </c>
      <c r="Q59" s="14">
        <v>0.97872775378568</v>
      </c>
      <c r="R59" s="14">
        <v>0.97872775378568</v>
      </c>
      <c r="S59" s="14">
        <v>0.97872775378568</v>
      </c>
      <c r="T59" s="14">
        <v>0.97872775378568</v>
      </c>
      <c r="U59" s="14">
        <v>0.97872775378568</v>
      </c>
      <c r="V59" s="14">
        <v>0.978522691876621</v>
      </c>
      <c r="W59" s="14">
        <v>0.97872775378568</v>
      </c>
      <c r="X59" s="14">
        <v>0.97872775378568</v>
      </c>
      <c r="Z59" s="7"/>
      <c r="AA59" s="7">
        <v>0.97872775378568</v>
      </c>
      <c r="AB59" s="15">
        <v>0.97872775378568</v>
      </c>
      <c r="AC59" s="15">
        <v>0.97872775378568</v>
      </c>
      <c r="AD59" s="15">
        <v>0.97872775378568</v>
      </c>
      <c r="AE59" s="15">
        <v>0.97872775378568</v>
      </c>
      <c r="AF59" s="15">
        <v>0.97872775378568</v>
      </c>
      <c r="AG59" s="15">
        <v>0.97872775378568</v>
      </c>
      <c r="AH59" s="15">
        <v>0.97872775378568</v>
      </c>
      <c r="AI59" s="15">
        <v>0.97872775378568</v>
      </c>
      <c r="AJ59" s="15">
        <v>0.97872775378568</v>
      </c>
      <c r="AK59" s="15">
        <v>0.97872775378568</v>
      </c>
      <c r="AL59" s="15">
        <v>0.97872775378568</v>
      </c>
      <c r="AM59" s="15">
        <v>0.97872775378568</v>
      </c>
      <c r="AN59" s="15">
        <v>0.97872775378568</v>
      </c>
      <c r="AO59" s="15">
        <v>0.97872775378568</v>
      </c>
      <c r="AP59" s="15">
        <v>0.97872775378568</v>
      </c>
      <c r="AQ59" s="15">
        <v>0.97872775378568</v>
      </c>
      <c r="AR59" s="15">
        <v>0.97872775378568</v>
      </c>
      <c r="AS59" s="15">
        <v>0.98505782038590295</v>
      </c>
      <c r="AT59" s="15">
        <v>0.97872775378568</v>
      </c>
      <c r="AU59" s="15">
        <v>0.97872775378568</v>
      </c>
      <c r="AX59" s="15">
        <v>0.976810542787654</v>
      </c>
      <c r="AY59" s="15">
        <v>0.97612402890173999</v>
      </c>
      <c r="AZ59" s="15">
        <v>0.97872775378568</v>
      </c>
      <c r="BA59" s="15">
        <v>0.97872775378568</v>
      </c>
      <c r="BB59" s="15">
        <v>0.97598661240055595</v>
      </c>
      <c r="BC59" s="15">
        <v>0.97872775378568</v>
      </c>
      <c r="BD59" s="15">
        <v>0.97872775378568</v>
      </c>
      <c r="BE59" s="15">
        <v>0.97872775378568</v>
      </c>
      <c r="BF59" s="15">
        <v>0.97872775378568</v>
      </c>
      <c r="BG59" s="15">
        <v>0.97872775378568</v>
      </c>
      <c r="BH59" s="15">
        <v>0.97598661240055595</v>
      </c>
      <c r="BI59" s="15">
        <v>0.97598661240055595</v>
      </c>
      <c r="BJ59" s="15">
        <v>0.97872775378568</v>
      </c>
      <c r="BK59" s="15">
        <v>0.97872775378568</v>
      </c>
      <c r="BL59" s="15">
        <v>0.97872775378568</v>
      </c>
      <c r="BM59" s="15">
        <v>0.97872775378568</v>
      </c>
      <c r="BN59" s="15">
        <v>0.97872775378568</v>
      </c>
      <c r="BO59" s="15">
        <v>0.97872775378568</v>
      </c>
      <c r="BP59" s="15">
        <v>0.97872775378568</v>
      </c>
      <c r="BQ59" s="15">
        <v>0.97872775378568</v>
      </c>
      <c r="BR59" s="15">
        <v>0.97598661240055595</v>
      </c>
    </row>
    <row r="60" spans="1:93" ht="14.25" customHeight="1" x14ac:dyDescent="0.3">
      <c r="A60" s="14" t="s">
        <v>71</v>
      </c>
      <c r="D60" s="14">
        <v>0.98498947405265902</v>
      </c>
      <c r="E60" s="14">
        <v>0.98505782038590295</v>
      </c>
      <c r="F60" s="14">
        <v>0.98505782038590295</v>
      </c>
      <c r="G60" s="14">
        <v>0.98498947405265902</v>
      </c>
      <c r="H60" s="14">
        <v>0.98498947405265902</v>
      </c>
      <c r="I60" s="14">
        <v>0.98478437870418101</v>
      </c>
      <c r="J60" s="14">
        <v>0.98416858506679705</v>
      </c>
      <c r="K60" s="14">
        <v>0.98505782038590295</v>
      </c>
      <c r="L60" s="14">
        <v>0.98498947405265902</v>
      </c>
      <c r="M60" s="14">
        <v>0.98498947405265902</v>
      </c>
      <c r="N60" s="14">
        <v>0.98505782038590295</v>
      </c>
      <c r="O60" s="14">
        <v>0.984921118329247</v>
      </c>
      <c r="P60" s="14">
        <v>0.984921118329247</v>
      </c>
      <c r="Q60" s="14">
        <v>0.98505782038590295</v>
      </c>
      <c r="R60" s="14">
        <v>0.98505782038590295</v>
      </c>
      <c r="S60" s="14">
        <v>0.98505782038590295</v>
      </c>
      <c r="T60" s="14">
        <v>0.98505782038590295</v>
      </c>
      <c r="U60" s="14">
        <v>0.98505782038590295</v>
      </c>
      <c r="V60" s="14">
        <v>0.98505782038590295</v>
      </c>
      <c r="W60" s="14">
        <v>0.984921118329247</v>
      </c>
      <c r="X60" s="14">
        <v>0.98505782038590295</v>
      </c>
      <c r="Z60" s="7"/>
      <c r="AA60" s="7">
        <v>0.98505782038590295</v>
      </c>
      <c r="AB60" s="15">
        <v>0.98505782038590295</v>
      </c>
      <c r="AC60" s="15">
        <v>0.98505782038590295</v>
      </c>
      <c r="AD60" s="15">
        <v>0.98505782038590295</v>
      </c>
      <c r="AE60" s="15">
        <v>0.98505782038590295</v>
      </c>
      <c r="AF60" s="15">
        <v>0.98505782038590295</v>
      </c>
      <c r="AG60" s="15">
        <v>0.98505782038590295</v>
      </c>
      <c r="AH60" s="15">
        <v>0.98505782038590295</v>
      </c>
      <c r="AI60" s="15">
        <v>0.98505782038590295</v>
      </c>
      <c r="AJ60" s="15">
        <v>0.98505782038590295</v>
      </c>
      <c r="AK60" s="15">
        <v>0.98505782038590295</v>
      </c>
      <c r="AL60" s="15">
        <v>0.98505782038590295</v>
      </c>
      <c r="AM60" s="15">
        <v>0.98505782038590295</v>
      </c>
      <c r="AN60" s="15">
        <v>0.98505782038590295</v>
      </c>
      <c r="AO60" s="15">
        <v>0.98505782038590295</v>
      </c>
      <c r="AP60" s="15">
        <v>0.98505782038590295</v>
      </c>
      <c r="AQ60" s="15">
        <v>0.98505782038590295</v>
      </c>
      <c r="AR60" s="15">
        <v>0.98505782038590295</v>
      </c>
      <c r="AS60" s="15">
        <v>0.98689729115606095</v>
      </c>
      <c r="AT60" s="15">
        <v>0.98505782038590295</v>
      </c>
      <c r="AU60" s="15">
        <v>0.98505782038590295</v>
      </c>
      <c r="AX60" s="15">
        <v>0.98505782038590295</v>
      </c>
      <c r="AY60" s="15">
        <v>0.98505782038590295</v>
      </c>
      <c r="AZ60" s="15">
        <v>0.98505782038590295</v>
      </c>
      <c r="BA60" s="15">
        <v>0.98505782038590295</v>
      </c>
      <c r="BB60" s="15">
        <v>0.98505782038590295</v>
      </c>
      <c r="BC60" s="15">
        <v>0.98505782038590295</v>
      </c>
      <c r="BD60" s="15">
        <v>0.98231662355592098</v>
      </c>
      <c r="BE60" s="15">
        <v>0.98505782038590295</v>
      </c>
      <c r="BF60" s="15">
        <v>0.98231662355592098</v>
      </c>
      <c r="BG60" s="15">
        <v>0.98505782038590295</v>
      </c>
      <c r="BH60" s="15">
        <v>0.98505782038590295</v>
      </c>
      <c r="BI60" s="15">
        <v>0.98231662355592098</v>
      </c>
      <c r="BJ60" s="15">
        <v>0.98231662355592098</v>
      </c>
      <c r="BK60" s="15">
        <v>0.98505782038590295</v>
      </c>
      <c r="BL60" s="15">
        <v>0.98505782038590295</v>
      </c>
      <c r="BM60" s="15">
        <v>0.98505782038590295</v>
      </c>
      <c r="BN60" s="15">
        <v>0.98505782038590295</v>
      </c>
      <c r="BO60" s="15">
        <v>0.98505782038590295</v>
      </c>
      <c r="BP60" s="15">
        <v>0.98505782038590295</v>
      </c>
      <c r="BQ60" s="15">
        <v>0.98505782038590295</v>
      </c>
      <c r="BR60" s="15">
        <v>0.98231662355592098</v>
      </c>
    </row>
    <row r="61" spans="1:93" ht="14.25" customHeight="1" x14ac:dyDescent="0.3">
      <c r="A61" s="14" t="s">
        <v>72</v>
      </c>
      <c r="D61" s="14">
        <v>0.986760588312529</v>
      </c>
      <c r="E61" s="14">
        <v>0.98689729115606095</v>
      </c>
      <c r="F61" s="14">
        <v>0.98689729115606095</v>
      </c>
      <c r="G61" s="14">
        <v>0.98689729115606095</v>
      </c>
      <c r="H61" s="14">
        <v>0.98689729115606095</v>
      </c>
      <c r="I61" s="14">
        <v>0.98689729115606095</v>
      </c>
      <c r="J61" s="14">
        <v>0.98689729115606095</v>
      </c>
      <c r="K61" s="14">
        <v>0.98689729115606095</v>
      </c>
      <c r="L61" s="14">
        <v>0.98682894442650504</v>
      </c>
      <c r="M61" s="14">
        <v>0.98689729115606095</v>
      </c>
      <c r="N61" s="14">
        <v>0.98689729115606095</v>
      </c>
      <c r="O61" s="14">
        <v>0.98689729115606095</v>
      </c>
      <c r="P61" s="14">
        <v>0.98689729115606095</v>
      </c>
      <c r="Q61" s="14">
        <v>0.98689729115606095</v>
      </c>
      <c r="R61" s="14">
        <v>0.98689729115606095</v>
      </c>
      <c r="S61" s="14">
        <v>0.98689729115606095</v>
      </c>
      <c r="T61" s="14">
        <v>0.98689729115606095</v>
      </c>
      <c r="U61" s="14">
        <v>0.98689729115606095</v>
      </c>
      <c r="V61" s="14">
        <v>0.98689729115606095</v>
      </c>
      <c r="W61" s="14">
        <v>0.98689729115606095</v>
      </c>
      <c r="X61" s="14">
        <v>0.98689729115606095</v>
      </c>
      <c r="Z61" s="7"/>
      <c r="AA61" s="7">
        <v>0.98689729115606095</v>
      </c>
      <c r="AB61" s="15">
        <v>0.98689729115606095</v>
      </c>
      <c r="AC61" s="15">
        <v>0.98689729115606095</v>
      </c>
      <c r="AD61" s="15">
        <v>0.98689729115606095</v>
      </c>
      <c r="AE61" s="15">
        <v>0.98689729115606095</v>
      </c>
      <c r="AF61" s="15">
        <v>0.98689729115606095</v>
      </c>
      <c r="AG61" s="15">
        <v>0.98689729115606095</v>
      </c>
      <c r="AH61" s="15">
        <v>0.98689729115606095</v>
      </c>
      <c r="AI61" s="15">
        <v>0.98689729115606095</v>
      </c>
      <c r="AJ61" s="15">
        <v>0.98689729115606095</v>
      </c>
      <c r="AK61" s="15">
        <v>0.98689729115606095</v>
      </c>
      <c r="AL61" s="15">
        <v>0.98689729115606095</v>
      </c>
      <c r="AM61" s="15">
        <v>0.98689729115606095</v>
      </c>
      <c r="AN61" s="15">
        <v>0.98689729115606095</v>
      </c>
      <c r="AO61" s="15">
        <v>0.98689729115606095</v>
      </c>
      <c r="AP61" s="15">
        <v>0.98689729115606095</v>
      </c>
      <c r="AQ61" s="15">
        <v>0.98689729115606095</v>
      </c>
      <c r="AR61" s="15">
        <v>0.98689729115606095</v>
      </c>
      <c r="AS61" s="15">
        <v>0.99037393773758498</v>
      </c>
      <c r="AT61" s="15">
        <v>0.98689729115606095</v>
      </c>
      <c r="AU61" s="15">
        <v>0.98689729115606095</v>
      </c>
      <c r="AX61" s="15">
        <v>0.98689729115606095</v>
      </c>
      <c r="AY61" s="15">
        <v>0.98415608298027601</v>
      </c>
      <c r="AZ61" s="15">
        <v>0.98689729115606095</v>
      </c>
      <c r="BA61" s="15">
        <v>0.98689729115606095</v>
      </c>
      <c r="BB61" s="15">
        <v>0.98689729115606095</v>
      </c>
      <c r="BC61" s="15">
        <v>0.98689729115606095</v>
      </c>
      <c r="BD61" s="15">
        <v>0.98415608298027601</v>
      </c>
      <c r="BE61" s="15">
        <v>0.98689729115606095</v>
      </c>
      <c r="BF61" s="15">
        <v>0.98689729115606095</v>
      </c>
      <c r="BG61" s="15">
        <v>0.98689729115606095</v>
      </c>
      <c r="BH61" s="15">
        <v>0.98415608298027601</v>
      </c>
      <c r="BI61" s="15">
        <v>0.98415608298027601</v>
      </c>
      <c r="BJ61" s="15">
        <v>0.98689729115606095</v>
      </c>
      <c r="BK61" s="15">
        <v>0.98689729115606095</v>
      </c>
      <c r="BL61" s="15">
        <v>0.98689729115606095</v>
      </c>
      <c r="BM61" s="15">
        <v>0.98689729115606095</v>
      </c>
      <c r="BN61" s="15">
        <v>0.98689729115606095</v>
      </c>
      <c r="BO61" s="15">
        <v>0.98689729115606095</v>
      </c>
      <c r="BP61" s="15">
        <v>0.98689729115606095</v>
      </c>
      <c r="BQ61" s="15">
        <v>0.98689729115606095</v>
      </c>
      <c r="BR61" s="15">
        <v>0.98689729115606095</v>
      </c>
    </row>
    <row r="62" spans="1:93" ht="14.25" customHeight="1" x14ac:dyDescent="0.3">
      <c r="A62" s="14" t="s">
        <v>73</v>
      </c>
      <c r="D62" s="14">
        <v>0.98955315065642802</v>
      </c>
      <c r="E62" s="14">
        <v>0.99037393773758498</v>
      </c>
      <c r="F62" s="14">
        <v>0.99023723369710703</v>
      </c>
      <c r="G62" s="14">
        <v>0.99030559040412702</v>
      </c>
      <c r="H62" s="14">
        <v>0.99016886761459599</v>
      </c>
      <c r="I62" s="14">
        <v>0.98996371309482101</v>
      </c>
      <c r="J62" s="14">
        <v>0.99030559040412702</v>
      </c>
      <c r="K62" s="14">
        <v>0.99037393773758498</v>
      </c>
      <c r="L62" s="14">
        <v>0.99023723369710703</v>
      </c>
      <c r="M62" s="14">
        <v>0.99030559040412702</v>
      </c>
      <c r="N62" s="14">
        <v>0.99023723369710703</v>
      </c>
      <c r="O62" s="14">
        <v>0.99023723369710703</v>
      </c>
      <c r="P62" s="14">
        <v>0.99023723369710703</v>
      </c>
      <c r="Q62" s="14">
        <v>0.99023723369710703</v>
      </c>
      <c r="R62" s="14">
        <v>0.99023723369710703</v>
      </c>
      <c r="S62" s="14">
        <v>0.99023723369710703</v>
      </c>
      <c r="T62" s="14">
        <v>0.99016886761459599</v>
      </c>
      <c r="U62" s="14">
        <v>0.99003210731538205</v>
      </c>
      <c r="V62" s="14">
        <v>0.990100492154664</v>
      </c>
      <c r="W62" s="14">
        <v>0.990100492154664</v>
      </c>
      <c r="X62" s="14">
        <v>0.99037393773758498</v>
      </c>
      <c r="Z62" s="7"/>
      <c r="AA62" s="7">
        <v>0.99037393773758498</v>
      </c>
      <c r="AB62" s="15">
        <v>0.99037393773758498</v>
      </c>
      <c r="AC62" s="15">
        <v>0.99037393773758498</v>
      </c>
      <c r="AD62" s="15">
        <v>0.99037393773758498</v>
      </c>
      <c r="AE62" s="15">
        <v>0.99037393773758498</v>
      </c>
      <c r="AF62" s="15">
        <v>0.99037393773758498</v>
      </c>
      <c r="AG62" s="15">
        <v>0.99037393773758498</v>
      </c>
      <c r="AH62" s="15">
        <v>0.99037393773758498</v>
      </c>
      <c r="AI62" s="15">
        <v>0.99037393773758498</v>
      </c>
      <c r="AJ62" s="15">
        <v>0.99037393773758498</v>
      </c>
      <c r="AK62" s="15">
        <v>0.99037393773758498</v>
      </c>
      <c r="AL62" s="15">
        <v>0.99037393773758498</v>
      </c>
      <c r="AM62" s="15">
        <v>0.99037393773758498</v>
      </c>
      <c r="AN62" s="15">
        <v>0.99037393773758498</v>
      </c>
      <c r="AO62" s="15">
        <v>0.99037393773758498</v>
      </c>
      <c r="AP62" s="15">
        <v>0.99037393773758498</v>
      </c>
      <c r="AQ62" s="15">
        <v>0.99037393773758498</v>
      </c>
      <c r="AR62" s="15">
        <v>0.99037393773758498</v>
      </c>
      <c r="AS62" s="15">
        <v>0.992624985746973</v>
      </c>
      <c r="AT62" s="15">
        <v>0.99037393773758498</v>
      </c>
      <c r="AU62" s="15">
        <v>0.99037393773758498</v>
      </c>
      <c r="AX62" s="15">
        <v>0.99037393773758498</v>
      </c>
      <c r="AY62" s="15">
        <v>0.987632713918701</v>
      </c>
      <c r="AZ62" s="15">
        <v>0.99037393773758498</v>
      </c>
      <c r="BA62" s="15">
        <v>0.99037393773758498</v>
      </c>
      <c r="BB62" s="15">
        <v>0.99037393773758498</v>
      </c>
      <c r="BC62" s="15">
        <v>0.99037393773758498</v>
      </c>
      <c r="BD62" s="15">
        <v>0.99037393773758498</v>
      </c>
      <c r="BE62" s="15">
        <v>0.99037393773758498</v>
      </c>
      <c r="BF62" s="15">
        <v>0.99037393773758498</v>
      </c>
      <c r="BG62" s="15">
        <v>0.99037393773758498</v>
      </c>
      <c r="BH62" s="15">
        <v>0.99037393773758498</v>
      </c>
      <c r="BI62" s="15">
        <v>0.987632713918701</v>
      </c>
      <c r="BJ62" s="15">
        <v>0.99037393773758498</v>
      </c>
      <c r="BK62" s="15">
        <v>0.987632713918701</v>
      </c>
      <c r="BL62" s="15">
        <v>0.99037393773758498</v>
      </c>
      <c r="BM62" s="15">
        <v>0.99037393773758498</v>
      </c>
      <c r="BN62" s="15">
        <v>0.99037393773758498</v>
      </c>
      <c r="BO62" s="15">
        <v>0.99037393773758498</v>
      </c>
      <c r="BP62" s="15">
        <v>0.99037393773758498</v>
      </c>
      <c r="BQ62" s="15">
        <v>0.99037393773758498</v>
      </c>
      <c r="BR62" s="15">
        <v>0.99037393773758498</v>
      </c>
    </row>
    <row r="63" spans="1:93" ht="14.25" customHeight="1" x14ac:dyDescent="0.3">
      <c r="A63" s="14" t="s">
        <v>74</v>
      </c>
      <c r="D63" s="14">
        <v>0.99255663812307104</v>
      </c>
      <c r="E63" s="14">
        <v>0.992624985746973</v>
      </c>
      <c r="F63" s="14">
        <v>0.992624985746973</v>
      </c>
      <c r="G63" s="14">
        <v>0.992624985746973</v>
      </c>
      <c r="H63" s="14">
        <v>0.992624985746973</v>
      </c>
      <c r="I63" s="14">
        <v>0.99255663812307104</v>
      </c>
      <c r="J63" s="14">
        <v>0.992624985746973</v>
      </c>
      <c r="K63" s="14">
        <v>0.99255663812307104</v>
      </c>
      <c r="L63" s="14">
        <v>0.992624985746973</v>
      </c>
      <c r="M63" s="14">
        <v>0.992624985746973</v>
      </c>
      <c r="N63" s="14">
        <v>0.992624985746973</v>
      </c>
      <c r="O63" s="14">
        <v>0.992624985746973</v>
      </c>
      <c r="P63" s="14">
        <v>0.992624985746973</v>
      </c>
      <c r="Q63" s="14">
        <v>0.992624985746973</v>
      </c>
      <c r="R63" s="14">
        <v>0.992624985746973</v>
      </c>
      <c r="S63" s="14">
        <v>0.992624985746973</v>
      </c>
      <c r="T63" s="14">
        <v>0.992624985746973</v>
      </c>
      <c r="U63" s="14">
        <v>0.992624985746973</v>
      </c>
      <c r="V63" s="14">
        <v>0.992624985746973</v>
      </c>
      <c r="W63" s="14">
        <v>0.992624985746973</v>
      </c>
      <c r="X63" s="14">
        <v>0.992624985746973</v>
      </c>
      <c r="Z63" s="7"/>
      <c r="AA63" s="7">
        <v>0.992624985746973</v>
      </c>
      <c r="AB63" s="15">
        <v>0.992624985746973</v>
      </c>
      <c r="AC63" s="15">
        <v>0.992624985746973</v>
      </c>
      <c r="AD63" s="15">
        <v>0.992624985746973</v>
      </c>
      <c r="AE63" s="15">
        <v>0.992624985746973</v>
      </c>
      <c r="AF63" s="15">
        <v>0.992624985746973</v>
      </c>
      <c r="AG63" s="15">
        <v>0.992624985746973</v>
      </c>
      <c r="AH63" s="15">
        <v>0.992624985746973</v>
      </c>
      <c r="AI63" s="15">
        <v>0.992624985746973</v>
      </c>
      <c r="AJ63" s="15">
        <v>0.992624985746973</v>
      </c>
      <c r="AK63" s="15">
        <v>0.992624985746973</v>
      </c>
      <c r="AL63" s="15">
        <v>0.992624985746973</v>
      </c>
      <c r="AM63" s="15">
        <v>0.992624985746973</v>
      </c>
      <c r="AN63" s="15">
        <v>0.992624985746973</v>
      </c>
      <c r="AO63" s="15">
        <v>0.992624985746973</v>
      </c>
      <c r="AP63" s="15">
        <v>0.992624985746973</v>
      </c>
      <c r="AQ63" s="15">
        <v>0.992624985746973</v>
      </c>
      <c r="AR63" s="15">
        <v>0.992624985746973</v>
      </c>
      <c r="AS63" s="15">
        <v>0.98587526820649496</v>
      </c>
      <c r="AT63" s="15">
        <v>0.992624985746973</v>
      </c>
      <c r="AU63" s="15">
        <v>0.992624985746973</v>
      </c>
      <c r="AX63" s="15">
        <v>0.992624985746973</v>
      </c>
      <c r="AY63" s="15">
        <v>0.98988375581885701</v>
      </c>
      <c r="AZ63" s="15">
        <v>0.992624985746973</v>
      </c>
      <c r="BA63" s="15">
        <v>0.992624985746973</v>
      </c>
      <c r="BB63" s="15">
        <v>0.992624985746973</v>
      </c>
      <c r="BC63" s="15">
        <v>0.992624985746973</v>
      </c>
      <c r="BD63" s="15">
        <v>0.98988375581885701</v>
      </c>
      <c r="BE63" s="15">
        <v>0.992624985746973</v>
      </c>
      <c r="BF63" s="15">
        <v>0.98988375581885701</v>
      </c>
      <c r="BG63" s="15">
        <v>0.992624985746973</v>
      </c>
      <c r="BH63" s="15">
        <v>0.98988375581885701</v>
      </c>
      <c r="BI63" s="15">
        <v>0.98988375581885701</v>
      </c>
      <c r="BJ63" s="15">
        <v>0.992624985746973</v>
      </c>
      <c r="BK63" s="15">
        <v>0.992624985746973</v>
      </c>
      <c r="BL63" s="15">
        <v>0.992624985746973</v>
      </c>
      <c r="BM63" s="15">
        <v>0.992624985746973</v>
      </c>
      <c r="BN63" s="15">
        <v>0.992624985746973</v>
      </c>
      <c r="BO63" s="15">
        <v>0.992624985746973</v>
      </c>
      <c r="BP63" s="15">
        <v>0.992624985746973</v>
      </c>
      <c r="BQ63" s="15">
        <v>0.992624985746973</v>
      </c>
      <c r="BR63" s="15">
        <v>0.992624985746973</v>
      </c>
    </row>
    <row r="64" spans="1:93" ht="14.25" customHeight="1" x14ac:dyDescent="0.3">
      <c r="A64" s="14" t="s">
        <v>75</v>
      </c>
      <c r="D64" s="14">
        <v>0.98539664538726102</v>
      </c>
      <c r="E64" s="14">
        <v>0.98587526820649496</v>
      </c>
      <c r="F64" s="14">
        <v>0.98587526820649496</v>
      </c>
      <c r="G64" s="14">
        <v>0.98587526820649496</v>
      </c>
      <c r="H64" s="14">
        <v>0.98587526820649496</v>
      </c>
      <c r="I64" s="14">
        <v>0.98587526820649496</v>
      </c>
      <c r="J64" s="14">
        <v>0.98580692169054596</v>
      </c>
      <c r="K64" s="14">
        <v>0.98580692169054596</v>
      </c>
      <c r="L64" s="14">
        <v>0.98587526820649496</v>
      </c>
      <c r="M64" s="14">
        <v>0.98587526820649496</v>
      </c>
      <c r="N64" s="14">
        <v>0.98587526820649496</v>
      </c>
      <c r="O64" s="14">
        <v>0.98587526820649496</v>
      </c>
      <c r="P64" s="14">
        <v>0.98587526820649496</v>
      </c>
      <c r="Q64" s="14">
        <v>0.98587526820649496</v>
      </c>
      <c r="R64" s="14">
        <v>0.98587526820649496</v>
      </c>
      <c r="S64" s="14">
        <v>0.98580692169054596</v>
      </c>
      <c r="T64" s="14">
        <v>0.98587526820649496</v>
      </c>
      <c r="U64" s="14">
        <v>0.98567020049387399</v>
      </c>
      <c r="V64" s="14">
        <v>0.98580692169054596</v>
      </c>
      <c r="W64" s="14">
        <v>0.98587526820649496</v>
      </c>
      <c r="X64" s="14">
        <v>0.98587526820649496</v>
      </c>
      <c r="Z64" s="7"/>
      <c r="AA64" s="7">
        <v>0.98587526820649496</v>
      </c>
      <c r="AB64" s="15">
        <v>0.98587526820649496</v>
      </c>
      <c r="AC64" s="15">
        <v>0.98587526820649496</v>
      </c>
      <c r="AD64" s="15">
        <v>0.98587526820649496</v>
      </c>
      <c r="AE64" s="15">
        <v>0.98587526820649496</v>
      </c>
      <c r="AF64" s="15">
        <v>0.98587526820649496</v>
      </c>
      <c r="AG64" s="15">
        <v>0.98587526820649496</v>
      </c>
      <c r="AH64" s="15">
        <v>0.98587526820649496</v>
      </c>
      <c r="AI64" s="15">
        <v>0.98587526820649496</v>
      </c>
      <c r="AJ64" s="15">
        <v>0.98587526820649496</v>
      </c>
      <c r="AK64" s="15">
        <v>0.98587526820649496</v>
      </c>
      <c r="AL64" s="15">
        <v>0.98587526820649496</v>
      </c>
      <c r="AM64" s="15">
        <v>0.98587526820649496</v>
      </c>
      <c r="AN64" s="15">
        <v>0.98587526820649496</v>
      </c>
      <c r="AO64" s="15">
        <v>0.98587526820649496</v>
      </c>
      <c r="AP64" s="15">
        <v>0.98587526820649496</v>
      </c>
      <c r="AQ64" s="15">
        <v>0.98587526820649496</v>
      </c>
      <c r="AR64" s="15">
        <v>0.98587526820649496</v>
      </c>
      <c r="AS64" s="15">
        <v>0.99180629094606299</v>
      </c>
      <c r="AT64" s="15">
        <v>0.98587526820649496</v>
      </c>
      <c r="AU64" s="15">
        <v>0.98587526820649496</v>
      </c>
      <c r="AX64" s="15">
        <v>0.984232356921943</v>
      </c>
      <c r="AY64" s="15">
        <v>0.98313406607124898</v>
      </c>
      <c r="AZ64" s="15">
        <v>0.98587526820649496</v>
      </c>
      <c r="BA64" s="15">
        <v>0.98587526820649496</v>
      </c>
      <c r="BB64" s="15">
        <v>0.98587526820649496</v>
      </c>
      <c r="BC64" s="15">
        <v>0.98587526820649496</v>
      </c>
      <c r="BD64" s="15">
        <v>0.98587526820649496</v>
      </c>
      <c r="BE64" s="15">
        <v>0.98587526820649496</v>
      </c>
      <c r="BF64" s="15">
        <v>0.98587526820649496</v>
      </c>
      <c r="BG64" s="15">
        <v>0.98587526820649496</v>
      </c>
      <c r="BH64" s="15">
        <v>0.98587526820649496</v>
      </c>
      <c r="BI64" s="15">
        <v>0.98313406607124898</v>
      </c>
      <c r="BJ64" s="15">
        <v>0.98313406607124898</v>
      </c>
      <c r="BK64" s="15">
        <v>0.98313406607124898</v>
      </c>
      <c r="BL64" s="15">
        <v>0.98587526820649496</v>
      </c>
      <c r="BM64" s="15">
        <v>0.98587526820649496</v>
      </c>
      <c r="BN64" s="15">
        <v>0.98587526820649496</v>
      </c>
      <c r="BO64" s="15">
        <v>0.98416378456834996</v>
      </c>
      <c r="BP64" s="15">
        <v>0.98587526820649496</v>
      </c>
      <c r="BQ64" s="15">
        <v>0.98587526820649496</v>
      </c>
      <c r="BR64" s="15">
        <v>0.98587526820649496</v>
      </c>
    </row>
    <row r="65" spans="1:70" ht="14.25" customHeight="1" x14ac:dyDescent="0.3">
      <c r="A65" s="14" t="s">
        <v>76</v>
      </c>
      <c r="D65" s="14">
        <v>0.99166958652222104</v>
      </c>
      <c r="E65" s="14">
        <v>0.99180629094606299</v>
      </c>
      <c r="F65" s="14">
        <v>0.99180629094606299</v>
      </c>
      <c r="G65" s="14">
        <v>0.99173794341868804</v>
      </c>
      <c r="H65" s="14">
        <v>0.99180629094606299</v>
      </c>
      <c r="I65" s="14">
        <v>0.99180629094606299</v>
      </c>
      <c r="J65" s="14">
        <v>0.99180629094606299</v>
      </c>
      <c r="K65" s="14">
        <v>0.99180629094606299</v>
      </c>
      <c r="L65" s="14">
        <v>0.99180629094606299</v>
      </c>
      <c r="M65" s="14">
        <v>0.99180629094606299</v>
      </c>
      <c r="N65" s="14">
        <v>0.99180629094606299</v>
      </c>
      <c r="O65" s="14">
        <v>0.99180629094606299</v>
      </c>
      <c r="P65" s="14">
        <v>0.99180629094606299</v>
      </c>
      <c r="Q65" s="14">
        <v>0.99173794341868804</v>
      </c>
      <c r="R65" s="14">
        <v>0.99180629094606299</v>
      </c>
      <c r="S65" s="14">
        <v>0.99180629094606299</v>
      </c>
      <c r="T65" s="14">
        <v>0.99180629094606299</v>
      </c>
      <c r="U65" s="14">
        <v>0.99180629094606299</v>
      </c>
      <c r="V65" s="14">
        <v>0.99180629094606299</v>
      </c>
      <c r="W65" s="14">
        <v>0.99153284461430302</v>
      </c>
      <c r="X65" s="14">
        <v>0.99180629094606299</v>
      </c>
      <c r="Z65" s="7"/>
      <c r="AA65" s="7">
        <v>0.99180629094606299</v>
      </c>
      <c r="AB65" s="15">
        <v>0.99180629094606299</v>
      </c>
      <c r="AC65" s="15">
        <v>0.99180629094606299</v>
      </c>
      <c r="AD65" s="15">
        <v>0.99180629094606299</v>
      </c>
      <c r="AE65" s="15">
        <v>0.99180629094606299</v>
      </c>
      <c r="AF65" s="15">
        <v>0.99180629094606299</v>
      </c>
      <c r="AG65" s="15">
        <v>0.99180629094606299</v>
      </c>
      <c r="AH65" s="15">
        <v>0.99180629094606299</v>
      </c>
      <c r="AI65" s="15">
        <v>0.99180629094606299</v>
      </c>
      <c r="AJ65" s="15">
        <v>0.99180629094606299</v>
      </c>
      <c r="AK65" s="15">
        <v>0.99180629094606299</v>
      </c>
      <c r="AL65" s="15">
        <v>0.99180629094606299</v>
      </c>
      <c r="AM65" s="15">
        <v>0.99180629094606299</v>
      </c>
      <c r="AN65" s="15">
        <v>0.99180629094606299</v>
      </c>
      <c r="AO65" s="15">
        <v>0.99180629094606299</v>
      </c>
      <c r="AP65" s="15">
        <v>0.99180629094606299</v>
      </c>
      <c r="AQ65" s="15">
        <v>0.99180629094606299</v>
      </c>
      <c r="AR65" s="15">
        <v>0.99180629094606299</v>
      </c>
      <c r="AS65" s="15">
        <v>0.98730616660656301</v>
      </c>
      <c r="AT65" s="15">
        <v>0.99180629094606299</v>
      </c>
      <c r="AU65" s="15">
        <v>0.99180629094606299</v>
      </c>
      <c r="AX65" s="15">
        <v>0.99180629094606299</v>
      </c>
      <c r="AY65" s="15">
        <v>0.98961180973209395</v>
      </c>
      <c r="AZ65" s="15">
        <v>0.99180629094606299</v>
      </c>
      <c r="BA65" s="15">
        <v>0.99180629094606299</v>
      </c>
      <c r="BB65" s="15">
        <v>0.98961180973209395</v>
      </c>
      <c r="BC65" s="15">
        <v>0.99180629094606299</v>
      </c>
      <c r="BD65" s="15">
        <v>0.99030047811267596</v>
      </c>
      <c r="BE65" s="15">
        <v>0.99180629094606299</v>
      </c>
      <c r="BF65" s="15">
        <v>0.99180629094606299</v>
      </c>
      <c r="BG65" s="15">
        <v>0.99180629094606299</v>
      </c>
      <c r="BH65" s="15">
        <v>0.98961180973209395</v>
      </c>
      <c r="BI65" s="15">
        <v>0.99015855658829899</v>
      </c>
      <c r="BJ65" s="15">
        <v>0.99015855658829899</v>
      </c>
      <c r="BK65" s="15">
        <v>0.99180629094606299</v>
      </c>
      <c r="BL65" s="15">
        <v>0.99180629094606299</v>
      </c>
      <c r="BM65" s="15">
        <v>0.99180629094606299</v>
      </c>
      <c r="BN65" s="15">
        <v>0.99180629094606299</v>
      </c>
      <c r="BO65" s="15">
        <v>0.99180629094606299</v>
      </c>
      <c r="BP65" s="15">
        <v>0.99180629094606299</v>
      </c>
      <c r="BQ65" s="15">
        <v>0.99180629094606299</v>
      </c>
      <c r="BR65" s="15">
        <v>0.99015855658829899</v>
      </c>
    </row>
    <row r="66" spans="1:70" ht="14.25" customHeight="1" x14ac:dyDescent="0.3">
      <c r="A66" s="14" t="s">
        <v>77</v>
      </c>
      <c r="D66" s="14">
        <v>0.98730616660656301</v>
      </c>
      <c r="E66" s="14">
        <v>0.98730616660656301</v>
      </c>
      <c r="F66" s="14">
        <v>0.98730616660656301</v>
      </c>
      <c r="G66" s="14">
        <v>0.98723781979615399</v>
      </c>
      <c r="H66" s="14">
        <v>0.98723781979615399</v>
      </c>
      <c r="I66" s="14">
        <v>0.98730616660656301</v>
      </c>
      <c r="J66" s="14">
        <v>0.98730616660656301</v>
      </c>
      <c r="K66" s="14">
        <v>0.98730616660656301</v>
      </c>
      <c r="L66" s="14">
        <v>0.98730616660656301</v>
      </c>
      <c r="M66" s="14">
        <v>0.98730616660656301</v>
      </c>
      <c r="N66" s="14">
        <v>0.98730616660656301</v>
      </c>
      <c r="O66" s="14">
        <v>0.98723781979615399</v>
      </c>
      <c r="P66" s="14">
        <v>0.98730616660656301</v>
      </c>
      <c r="Q66" s="14">
        <v>0.98710109802397505</v>
      </c>
      <c r="R66" s="14">
        <v>0.98716946360260205</v>
      </c>
      <c r="S66" s="14">
        <v>0.98723781979615399</v>
      </c>
      <c r="T66" s="14">
        <v>0.98723781979615399</v>
      </c>
      <c r="U66" s="14">
        <v>0.98730616660656301</v>
      </c>
      <c r="V66" s="14">
        <v>0.98730616660656301</v>
      </c>
      <c r="W66" s="14">
        <v>0.98730616660656301</v>
      </c>
      <c r="X66" s="14">
        <v>0.98730616660656301</v>
      </c>
      <c r="Z66" s="7"/>
      <c r="AA66" s="7">
        <v>0.98730616660656301</v>
      </c>
      <c r="AB66" s="15">
        <v>0.98730616660656301</v>
      </c>
      <c r="AC66" s="15">
        <v>0.98730616660656301</v>
      </c>
      <c r="AD66" s="15">
        <v>0.98730616660656301</v>
      </c>
      <c r="AE66" s="15">
        <v>0.98730616660656301</v>
      </c>
      <c r="AF66" s="15">
        <v>0.98730616660656301</v>
      </c>
      <c r="AG66" s="15">
        <v>0.98730616660656301</v>
      </c>
      <c r="AH66" s="15">
        <v>0.98730616660656301</v>
      </c>
      <c r="AI66" s="15">
        <v>0.98730616660656301</v>
      </c>
      <c r="AJ66" s="15">
        <v>0.98730616660656301</v>
      </c>
      <c r="AK66" s="15">
        <v>0.98730616660656301</v>
      </c>
      <c r="AL66" s="15">
        <v>0.98730616660656301</v>
      </c>
      <c r="AM66" s="15">
        <v>0.98730616660656301</v>
      </c>
      <c r="AN66" s="15">
        <v>0.98730616660656301</v>
      </c>
      <c r="AO66" s="15">
        <v>0.98730616660656301</v>
      </c>
      <c r="AP66" s="15">
        <v>0.98730616660656301</v>
      </c>
      <c r="AQ66" s="15">
        <v>0.98730616660656301</v>
      </c>
      <c r="AR66" s="15">
        <v>0.98730616660656301</v>
      </c>
      <c r="AS66" s="15">
        <v>0.99098774684376201</v>
      </c>
      <c r="AT66" s="15">
        <v>0.98730616660656301</v>
      </c>
      <c r="AU66" s="15">
        <v>0.98730616660656301</v>
      </c>
      <c r="AX66" s="15">
        <v>0.98730616660656301</v>
      </c>
      <c r="AY66" s="15">
        <v>0.98730616660656301</v>
      </c>
      <c r="AZ66" s="15">
        <v>0.98730616660656301</v>
      </c>
      <c r="BA66" s="15">
        <v>0.98730616660656301</v>
      </c>
      <c r="BB66" s="15">
        <v>0.98730616660656301</v>
      </c>
      <c r="BC66" s="15">
        <v>0.98730616660656301</v>
      </c>
      <c r="BD66" s="15">
        <v>0.98511087522017504</v>
      </c>
      <c r="BE66" s="15">
        <v>0.98730616660656301</v>
      </c>
      <c r="BF66" s="15">
        <v>0.98716946360260205</v>
      </c>
      <c r="BG66" s="15">
        <v>0.98730616660656301</v>
      </c>
      <c r="BH66" s="15">
        <v>0.98730616660656301</v>
      </c>
      <c r="BI66" s="15">
        <v>0.98511087522017504</v>
      </c>
      <c r="BJ66" s="15">
        <v>0.98511087522017504</v>
      </c>
      <c r="BK66" s="15">
        <v>0.98730616660656301</v>
      </c>
      <c r="BL66" s="15">
        <v>0.98730616660656301</v>
      </c>
      <c r="BM66" s="15">
        <v>0.98730616660656301</v>
      </c>
      <c r="BN66" s="15">
        <v>0.98730616660656301</v>
      </c>
      <c r="BO66" s="15">
        <v>0.98730616660656301</v>
      </c>
      <c r="BP66" s="15">
        <v>0.98730616660656301</v>
      </c>
      <c r="BQ66" s="15">
        <v>0.98730616660656301</v>
      </c>
      <c r="BR66" s="15">
        <v>0.98577554786889598</v>
      </c>
    </row>
    <row r="67" spans="1:70" ht="14.25" customHeight="1" x14ac:dyDescent="0.3">
      <c r="A67" s="14" t="s">
        <v>78</v>
      </c>
      <c r="D67" s="14">
        <v>0.99098774684376201</v>
      </c>
      <c r="E67" s="14">
        <v>0.99098774684376201</v>
      </c>
      <c r="F67" s="14">
        <v>0.99098774684376201</v>
      </c>
      <c r="G67" s="14">
        <v>0.99091939942329699</v>
      </c>
      <c r="H67" s="14">
        <v>0.99098774684376201</v>
      </c>
      <c r="I67" s="14">
        <v>0.99098774684376201</v>
      </c>
      <c r="J67" s="14">
        <v>0.99098774684376201</v>
      </c>
      <c r="K67" s="14">
        <v>0.99091939942329699</v>
      </c>
      <c r="L67" s="14">
        <v>0.99098774684376201</v>
      </c>
      <c r="M67" s="14">
        <v>0.99098774684376201</v>
      </c>
      <c r="N67" s="14">
        <v>0.99098774684376201</v>
      </c>
      <c r="O67" s="14">
        <v>0.99098774684376201</v>
      </c>
      <c r="P67" s="14">
        <v>0.9907826764655</v>
      </c>
      <c r="Q67" s="14">
        <v>0.99098774684376201</v>
      </c>
      <c r="R67" s="14">
        <v>0.99098774684376201</v>
      </c>
      <c r="S67" s="14">
        <v>0.99098774684376201</v>
      </c>
      <c r="T67" s="14">
        <v>0.99085104263118595</v>
      </c>
      <c r="U67" s="14">
        <v>0.99064591600568996</v>
      </c>
      <c r="V67" s="14">
        <v>0.99098774684376201</v>
      </c>
      <c r="W67" s="14">
        <v>0.99098774684376201</v>
      </c>
      <c r="X67" s="14">
        <v>0.99098774684376201</v>
      </c>
      <c r="Z67" s="7"/>
      <c r="AA67" s="7">
        <v>0.99098774684376201</v>
      </c>
      <c r="AB67" s="15">
        <v>0.99098774684376201</v>
      </c>
      <c r="AC67" s="15">
        <v>0.99098774684376201</v>
      </c>
      <c r="AD67" s="15">
        <v>0.99098774684376201</v>
      </c>
      <c r="AE67" s="15">
        <v>0.99098774684376201</v>
      </c>
      <c r="AF67" s="15">
        <v>0.99098774684376201</v>
      </c>
      <c r="AG67" s="15">
        <v>0.99098774684376201</v>
      </c>
      <c r="AH67" s="15">
        <v>0.99098774684376201</v>
      </c>
      <c r="AI67" s="15">
        <v>0.99098774684376201</v>
      </c>
      <c r="AJ67" s="15">
        <v>0.99098774684376201</v>
      </c>
      <c r="AK67" s="15">
        <v>0.99098774684376201</v>
      </c>
      <c r="AL67" s="15">
        <v>0.99098774684376201</v>
      </c>
      <c r="AM67" s="15">
        <v>0.99098774684376201</v>
      </c>
      <c r="AN67" s="15">
        <v>0.99098774684376201</v>
      </c>
      <c r="AO67" s="15">
        <v>0.99098774684376201</v>
      </c>
      <c r="AP67" s="15">
        <v>0.99098774684376201</v>
      </c>
      <c r="AQ67" s="15">
        <v>0.99098774684376201</v>
      </c>
      <c r="AR67" s="15">
        <v>0.99098774684376201</v>
      </c>
      <c r="AS67" s="15">
        <v>0.992420297925527</v>
      </c>
      <c r="AT67" s="15">
        <v>0.99098774684376201</v>
      </c>
      <c r="AU67" s="15">
        <v>0.99098774684376201</v>
      </c>
      <c r="AX67" s="15">
        <v>0.99098774684376201</v>
      </c>
      <c r="AY67" s="15">
        <v>0.98824652104689703</v>
      </c>
      <c r="AZ67" s="15">
        <v>0.99098774684376201</v>
      </c>
      <c r="BA67" s="15">
        <v>0.99098774684376201</v>
      </c>
      <c r="BB67" s="15">
        <v>0.99098774684376201</v>
      </c>
      <c r="BC67" s="15">
        <v>0.99098774684376201</v>
      </c>
      <c r="BD67" s="15">
        <v>0.99098774684376201</v>
      </c>
      <c r="BE67" s="15">
        <v>0.99098774684376201</v>
      </c>
      <c r="BF67" s="15">
        <v>0.9907826764655</v>
      </c>
      <c r="BG67" s="15">
        <v>0.99098774684376201</v>
      </c>
      <c r="BH67" s="15">
        <v>0.99085104263118595</v>
      </c>
      <c r="BI67" s="15">
        <v>0.98824652104689703</v>
      </c>
      <c r="BJ67" s="15">
        <v>0.98824652104689703</v>
      </c>
      <c r="BK67" s="15">
        <v>0.99098774684376201</v>
      </c>
      <c r="BL67" s="15">
        <v>0.99098774684376201</v>
      </c>
      <c r="BM67" s="15">
        <v>0.99098774684376201</v>
      </c>
      <c r="BN67" s="15">
        <v>0.99098774684376201</v>
      </c>
      <c r="BO67" s="15">
        <v>0.99098774684376201</v>
      </c>
      <c r="BP67" s="15">
        <v>0.99098774684376201</v>
      </c>
      <c r="BQ67" s="15">
        <v>0.99098774684376201</v>
      </c>
      <c r="BR67" s="15">
        <v>0.98824652104689703</v>
      </c>
    </row>
    <row r="68" spans="1:70" ht="14.25" customHeight="1" x14ac:dyDescent="0.3">
      <c r="A68" s="14" t="s">
        <v>79</v>
      </c>
      <c r="D68" s="14">
        <v>0.992283593356866</v>
      </c>
      <c r="E68" s="14">
        <v>0.992420297925527</v>
      </c>
      <c r="F68" s="14">
        <v>0.992420297925527</v>
      </c>
      <c r="G68" s="14">
        <v>0.992420297925527</v>
      </c>
      <c r="H68" s="14">
        <v>0.992420297925527</v>
      </c>
      <c r="I68" s="14">
        <v>0.992420297925527</v>
      </c>
      <c r="J68" s="14">
        <v>0.992420297925527</v>
      </c>
      <c r="K68" s="14">
        <v>0.992420297925527</v>
      </c>
      <c r="L68" s="14">
        <v>0.992420297925527</v>
      </c>
      <c r="M68" s="14">
        <v>0.992420297925527</v>
      </c>
      <c r="N68" s="14">
        <v>0.99235195032478496</v>
      </c>
      <c r="O68" s="14">
        <v>0.992420297925527</v>
      </c>
      <c r="P68" s="14">
        <v>0.992420297925527</v>
      </c>
      <c r="Q68" s="14">
        <v>0.992420297925527</v>
      </c>
      <c r="R68" s="14">
        <v>0.992420297925527</v>
      </c>
      <c r="S68" s="14">
        <v>0.99235195032478496</v>
      </c>
      <c r="T68" s="14">
        <v>0.992420297925527</v>
      </c>
      <c r="U68" s="14">
        <v>0.992420297925527</v>
      </c>
      <c r="V68" s="14">
        <v>0.992420297925527</v>
      </c>
      <c r="W68" s="14">
        <v>0.992420297925527</v>
      </c>
      <c r="X68" s="14">
        <v>0.992420297925527</v>
      </c>
      <c r="Z68" s="7"/>
      <c r="AA68" s="7">
        <v>0.992420297925527</v>
      </c>
      <c r="AB68" s="15">
        <v>0.992420297925527</v>
      </c>
      <c r="AC68" s="15">
        <v>0.992420297925527</v>
      </c>
      <c r="AD68" s="15">
        <v>0.992420297925527</v>
      </c>
      <c r="AE68" s="15">
        <v>0.992420297925527</v>
      </c>
      <c r="AF68" s="15">
        <v>0.992420297925527</v>
      </c>
      <c r="AG68" s="15">
        <v>0.992420297925527</v>
      </c>
      <c r="AH68" s="15">
        <v>0.992420297925527</v>
      </c>
      <c r="AI68" s="15">
        <v>0.992420297925527</v>
      </c>
      <c r="AJ68" s="15">
        <v>0.992420297925527</v>
      </c>
      <c r="AK68" s="15">
        <v>0.992420297925527</v>
      </c>
      <c r="AL68" s="15">
        <v>0.992420297925527</v>
      </c>
      <c r="AM68" s="15">
        <v>0.992420297925527</v>
      </c>
      <c r="AN68" s="15">
        <v>0.992420297925527</v>
      </c>
      <c r="AO68" s="15">
        <v>0.992420297925527</v>
      </c>
      <c r="AP68" s="15">
        <v>0.992420297925527</v>
      </c>
      <c r="AQ68" s="15">
        <v>0.992420297925527</v>
      </c>
      <c r="AR68" s="15">
        <v>0.992420297925527</v>
      </c>
      <c r="AS68" s="15">
        <v>0.99344383112262802</v>
      </c>
      <c r="AT68" s="15">
        <v>0.992420297925527</v>
      </c>
      <c r="AU68" s="15">
        <v>0.992420297925527</v>
      </c>
      <c r="AX68" s="15">
        <v>0.992420297925527</v>
      </c>
      <c r="AY68" s="15">
        <v>0.992420297925527</v>
      </c>
      <c r="AZ68" s="15">
        <v>0.992420297925527</v>
      </c>
      <c r="BA68" s="15">
        <v>0.992420297925527</v>
      </c>
      <c r="BB68" s="15">
        <v>0.992420297925527</v>
      </c>
      <c r="BC68" s="15">
        <v>0.992420297925527</v>
      </c>
      <c r="BD68" s="15">
        <v>0.992420297925527</v>
      </c>
      <c r="BE68" s="15">
        <v>0.992420297925527</v>
      </c>
      <c r="BF68" s="15">
        <v>0.992420297925527</v>
      </c>
      <c r="BG68" s="15">
        <v>0.992420297925527</v>
      </c>
      <c r="BH68" s="15">
        <v>0.98967906842299302</v>
      </c>
      <c r="BI68" s="15">
        <v>0.98967906842299302</v>
      </c>
      <c r="BJ68" s="15">
        <v>0.98974778277547504</v>
      </c>
      <c r="BK68" s="15">
        <v>0.992420297925527</v>
      </c>
      <c r="BL68" s="15">
        <v>0.992420297925527</v>
      </c>
      <c r="BM68" s="15">
        <v>0.992420297925527</v>
      </c>
      <c r="BN68" s="15">
        <v>0.992420297925527</v>
      </c>
      <c r="BO68" s="15">
        <v>0.992420297925527</v>
      </c>
      <c r="BP68" s="15">
        <v>0.992420297925527</v>
      </c>
      <c r="BQ68" s="15">
        <v>0.992420297925527</v>
      </c>
      <c r="BR68" s="15">
        <v>0.992420297925527</v>
      </c>
    </row>
    <row r="69" spans="1:70" ht="14.25" customHeight="1" x14ac:dyDescent="0.3">
      <c r="A69" s="14" t="s">
        <v>80</v>
      </c>
      <c r="D69" s="14">
        <v>0.99337548341256698</v>
      </c>
      <c r="E69" s="14">
        <v>0.99317038409078995</v>
      </c>
      <c r="F69" s="14">
        <v>0.99344383112262802</v>
      </c>
      <c r="G69" s="14">
        <v>0.99344383112262802</v>
      </c>
      <c r="H69" s="14">
        <v>0.99337548341256698</v>
      </c>
      <c r="I69" s="14">
        <v>0.99344383112262802</v>
      </c>
      <c r="J69" s="14">
        <v>0.99344383112262802</v>
      </c>
      <c r="K69" s="14">
        <v>0.99344383112262802</v>
      </c>
      <c r="L69" s="14">
        <v>0.99344383112262802</v>
      </c>
      <c r="M69" s="14">
        <v>0.99344383112262802</v>
      </c>
      <c r="N69" s="14">
        <v>0.99323875989857302</v>
      </c>
      <c r="O69" s="14">
        <v>0.99323875989857302</v>
      </c>
      <c r="P69" s="14">
        <v>0.99323875989857302</v>
      </c>
      <c r="Q69" s="14">
        <v>0.99344383112262802</v>
      </c>
      <c r="R69" s="14">
        <v>0.99344383112262802</v>
      </c>
      <c r="S69" s="14">
        <v>0.99344383112262802</v>
      </c>
      <c r="T69" s="14">
        <v>0.99344383112262802</v>
      </c>
      <c r="U69" s="14">
        <v>0.99323875989857302</v>
      </c>
      <c r="V69" s="14">
        <v>0.99344383112262802</v>
      </c>
      <c r="W69" s="14">
        <v>0.99344383112262802</v>
      </c>
      <c r="X69" s="14">
        <v>0.99344383112262802</v>
      </c>
      <c r="Z69" s="7"/>
      <c r="AA69" s="7">
        <v>0.99344383112262802</v>
      </c>
      <c r="AB69" s="15">
        <v>0.99344383112262802</v>
      </c>
      <c r="AC69" s="15">
        <v>0.99344383112262802</v>
      </c>
      <c r="AD69" s="15">
        <v>0.99344383112262802</v>
      </c>
      <c r="AE69" s="15">
        <v>0.99344383112262802</v>
      </c>
      <c r="AF69" s="15">
        <v>0.99344383112262802</v>
      </c>
      <c r="AG69" s="15">
        <v>0.99344383112262802</v>
      </c>
      <c r="AH69" s="15">
        <v>0.99344383112262802</v>
      </c>
      <c r="AI69" s="15">
        <v>0.99344383112262802</v>
      </c>
      <c r="AJ69" s="15">
        <v>0.99344383112262802</v>
      </c>
      <c r="AK69" s="15">
        <v>0.99344383112262802</v>
      </c>
      <c r="AL69" s="15">
        <v>0.99344383112262802</v>
      </c>
      <c r="AM69" s="15">
        <v>0.99344383112262802</v>
      </c>
      <c r="AN69" s="15">
        <v>0.99344383112262802</v>
      </c>
      <c r="AO69" s="15">
        <v>0.99344383112262802</v>
      </c>
      <c r="AP69" s="15">
        <v>0.99344383112262802</v>
      </c>
      <c r="AQ69" s="15">
        <v>0.99344383112262802</v>
      </c>
      <c r="AR69" s="15">
        <v>0.99344383112262802</v>
      </c>
      <c r="AS69" s="15">
        <v>0.99549160251466096</v>
      </c>
      <c r="AT69" s="15">
        <v>0.99344383112262802</v>
      </c>
      <c r="AU69" s="15">
        <v>0.99344383112262802</v>
      </c>
      <c r="AX69" s="15">
        <v>0.99344383112262802</v>
      </c>
      <c r="AY69" s="15">
        <v>0.99070259975125996</v>
      </c>
      <c r="AZ69" s="15">
        <v>0.99344383112262802</v>
      </c>
      <c r="BA69" s="15">
        <v>0.99344383112262802</v>
      </c>
      <c r="BB69" s="15">
        <v>0.99070259975125996</v>
      </c>
      <c r="BC69" s="15">
        <v>0.99344383112262802</v>
      </c>
      <c r="BD69" s="15">
        <v>0.99344383112262802</v>
      </c>
      <c r="BE69" s="15">
        <v>0.99344383112262802</v>
      </c>
      <c r="BF69" s="15">
        <v>0.99344383112262802</v>
      </c>
      <c r="BG69" s="15">
        <v>0.99344383112262802</v>
      </c>
      <c r="BH69" s="15">
        <v>0.99344383112262802</v>
      </c>
      <c r="BI69" s="15">
        <v>0.99070259975125996</v>
      </c>
      <c r="BJ69" s="15">
        <v>0.99070259975125996</v>
      </c>
      <c r="BK69" s="15">
        <v>0.99070259975125996</v>
      </c>
      <c r="BL69" s="15">
        <v>0.99344383112262802</v>
      </c>
      <c r="BM69" s="15">
        <v>0.99344383112262802</v>
      </c>
      <c r="BN69" s="15">
        <v>0.99344383112262802</v>
      </c>
      <c r="BO69" s="15">
        <v>0.99344383112262802</v>
      </c>
      <c r="BP69" s="15">
        <v>0.99344383112262802</v>
      </c>
      <c r="BQ69" s="15">
        <v>0.99344383112262802</v>
      </c>
      <c r="BR69" s="15">
        <v>0.99344383112262802</v>
      </c>
    </row>
    <row r="70" spans="1:70" ht="14.25" customHeight="1" x14ac:dyDescent="0.3">
      <c r="A70" s="14" t="s">
        <v>81</v>
      </c>
      <c r="D70" s="14">
        <v>0.99542325463444503</v>
      </c>
      <c r="E70" s="14">
        <v>0.99549160251466096</v>
      </c>
      <c r="F70" s="14">
        <v>0.99549160251466096</v>
      </c>
      <c r="G70" s="14">
        <v>0.99549160251466096</v>
      </c>
      <c r="H70" s="14">
        <v>0.99549160251466096</v>
      </c>
      <c r="I70" s="14">
        <v>0.99549160251466096</v>
      </c>
      <c r="J70" s="14">
        <v>0.99549160251466096</v>
      </c>
      <c r="K70" s="14">
        <v>0.99494455735259102</v>
      </c>
      <c r="L70" s="14">
        <v>0.99549160251466096</v>
      </c>
      <c r="M70" s="14">
        <v>0.99542325463444503</v>
      </c>
      <c r="N70" s="14">
        <v>0.99549160251466096</v>
      </c>
      <c r="O70" s="14">
        <v>0.99549160251466096</v>
      </c>
      <c r="P70" s="14">
        <v>0.99549160251466096</v>
      </c>
      <c r="Q70" s="14">
        <v>0.99542325463444503</v>
      </c>
      <c r="R70" s="14">
        <v>0.99542325463444503</v>
      </c>
      <c r="S70" s="14">
        <v>0.99549160251466096</v>
      </c>
      <c r="T70" s="14">
        <v>0.99549160251466096</v>
      </c>
      <c r="U70" s="14">
        <v>0.99542325463444503</v>
      </c>
      <c r="V70" s="14">
        <v>0.99549160251466096</v>
      </c>
      <c r="W70" s="14">
        <v>0.99549160251466096</v>
      </c>
      <c r="X70" s="14">
        <v>0.99549160251466096</v>
      </c>
      <c r="Z70" s="7"/>
      <c r="AA70" s="7">
        <v>0.99549160251466096</v>
      </c>
      <c r="AB70" s="15">
        <v>0.99549160251466096</v>
      </c>
      <c r="AC70" s="15">
        <v>0.99549160251466096</v>
      </c>
      <c r="AD70" s="15">
        <v>0.99549160251466096</v>
      </c>
      <c r="AE70" s="15">
        <v>0.99549160251466096</v>
      </c>
      <c r="AF70" s="15">
        <v>0.99549160251466096</v>
      </c>
      <c r="AG70" s="15">
        <v>0.99549160251466096</v>
      </c>
      <c r="AH70" s="15">
        <v>0.99549160251466096</v>
      </c>
      <c r="AI70" s="15">
        <v>0.99549160251466096</v>
      </c>
      <c r="AJ70" s="15">
        <v>0.99549160251466096</v>
      </c>
      <c r="AK70" s="15">
        <v>0.99549160251466096</v>
      </c>
      <c r="AL70" s="15">
        <v>0.99549160251466096</v>
      </c>
      <c r="AM70" s="15">
        <v>0.99549160251466096</v>
      </c>
      <c r="AN70" s="15">
        <v>0.99549160251466096</v>
      </c>
      <c r="AO70" s="15">
        <v>0.99549160251466096</v>
      </c>
      <c r="AP70" s="15">
        <v>0.99549160251466096</v>
      </c>
      <c r="AQ70" s="15">
        <v>0.99549160251466096</v>
      </c>
      <c r="AR70" s="15">
        <v>0.99549160251466096</v>
      </c>
      <c r="AS70" s="15">
        <v>0.997335399145587</v>
      </c>
      <c r="AT70" s="15">
        <v>0.99549160251466096</v>
      </c>
      <c r="AU70" s="15">
        <v>0.99549160251466096</v>
      </c>
      <c r="AX70" s="15">
        <v>0.99549160251466096</v>
      </c>
      <c r="AY70" s="15">
        <v>0.99549160251466096</v>
      </c>
      <c r="AZ70" s="15">
        <v>0.99549160251466096</v>
      </c>
      <c r="BA70" s="15">
        <v>0.99549160251466096</v>
      </c>
      <c r="BB70" s="15">
        <v>0.99549160251466096</v>
      </c>
      <c r="BC70" s="15">
        <v>0.99549160251466096</v>
      </c>
      <c r="BD70" s="15">
        <v>0.99549160251466096</v>
      </c>
      <c r="BE70" s="15">
        <v>0.99549160251466096</v>
      </c>
      <c r="BF70" s="15">
        <v>0.99549160251466096</v>
      </c>
      <c r="BG70" s="15">
        <v>0.99549160251466096</v>
      </c>
      <c r="BH70" s="15">
        <v>0.99549160251466096</v>
      </c>
      <c r="BI70" s="15">
        <v>0.99275036934494998</v>
      </c>
      <c r="BJ70" s="15">
        <v>0.99275036934494998</v>
      </c>
      <c r="BK70" s="15">
        <v>0.99549160251466096</v>
      </c>
      <c r="BL70" s="15">
        <v>0.99549160251466096</v>
      </c>
      <c r="BM70" s="15">
        <v>0.99549160251466096</v>
      </c>
      <c r="BN70" s="15">
        <v>0.99549160251466096</v>
      </c>
      <c r="BO70" s="15">
        <v>0.99549160251466096</v>
      </c>
      <c r="BP70" s="15">
        <v>0.99549160251466096</v>
      </c>
      <c r="BQ70" s="15">
        <v>0.99549160251466096</v>
      </c>
      <c r="BR70" s="15">
        <v>0.99549160251466096</v>
      </c>
    </row>
    <row r="71" spans="1:70" ht="14.25" customHeight="1" x14ac:dyDescent="0.3">
      <c r="A71" s="14" t="s">
        <v>82</v>
      </c>
      <c r="D71" s="14">
        <v>0.99699356571658504</v>
      </c>
      <c r="E71" s="14">
        <v>0.997335399145587</v>
      </c>
      <c r="F71" s="14">
        <v>0.997335399145587</v>
      </c>
      <c r="G71" s="14">
        <v>0.997335399145587</v>
      </c>
      <c r="H71" s="14">
        <v>0.997335399145587</v>
      </c>
      <c r="I71" s="14">
        <v>0.997335399145587</v>
      </c>
      <c r="J71" s="14">
        <v>0.997335399145587</v>
      </c>
      <c r="K71" s="14">
        <v>0.997335399145587</v>
      </c>
      <c r="L71" s="14">
        <v>0.997335399145587</v>
      </c>
      <c r="M71" s="14">
        <v>0.997335399145587</v>
      </c>
      <c r="N71" s="14">
        <v>0.997335399145587</v>
      </c>
      <c r="O71" s="14">
        <v>0.997335399145587</v>
      </c>
      <c r="P71" s="14">
        <v>0.997335399145587</v>
      </c>
      <c r="Q71" s="14">
        <v>0.997335399145587</v>
      </c>
      <c r="R71" s="14">
        <v>0.997335399145587</v>
      </c>
      <c r="S71" s="14">
        <v>0.997335399145587</v>
      </c>
      <c r="T71" s="14">
        <v>0.997335399145587</v>
      </c>
      <c r="U71" s="14">
        <v>0.997335399145587</v>
      </c>
      <c r="V71" s="14">
        <v>0.997335399145587</v>
      </c>
      <c r="W71" s="14">
        <v>0.997335399145587</v>
      </c>
      <c r="X71" s="14">
        <v>0.997335399145587</v>
      </c>
      <c r="Z71" s="7"/>
      <c r="AA71" s="7">
        <v>0.997335399145587</v>
      </c>
      <c r="AB71" s="15">
        <v>0.997335399145587</v>
      </c>
      <c r="AC71" s="15">
        <v>0.997335399145587</v>
      </c>
      <c r="AD71" s="15">
        <v>0.997335399145587</v>
      </c>
      <c r="AE71" s="15">
        <v>0.997335399145587</v>
      </c>
      <c r="AF71" s="15">
        <v>0.997335399145587</v>
      </c>
      <c r="AG71" s="15">
        <v>0.997335399145587</v>
      </c>
      <c r="AH71" s="15">
        <v>0.997335399145587</v>
      </c>
      <c r="AI71" s="15">
        <v>0.997335399145587</v>
      </c>
      <c r="AJ71" s="15">
        <v>0.997335399145587</v>
      </c>
      <c r="AK71" s="15">
        <v>0.997335399145587</v>
      </c>
      <c r="AL71" s="15">
        <v>0.997335399145587</v>
      </c>
      <c r="AM71" s="15">
        <v>0.997335399145587</v>
      </c>
      <c r="AN71" s="15">
        <v>0.997335399145587</v>
      </c>
      <c r="AO71" s="15">
        <v>0.997335399145587</v>
      </c>
      <c r="AP71" s="15">
        <v>0.997335399145587</v>
      </c>
      <c r="AQ71" s="15">
        <v>0.997335399145587</v>
      </c>
      <c r="AR71" s="15">
        <v>0.997335399145587</v>
      </c>
      <c r="AS71" s="15">
        <v>0.99979497460005595</v>
      </c>
      <c r="AT71" s="15">
        <v>0.997335399145587</v>
      </c>
      <c r="AU71" s="15">
        <v>0.997335399145587</v>
      </c>
      <c r="AX71" s="15">
        <v>0.99480028066988502</v>
      </c>
      <c r="AY71" s="15">
        <v>0.997335399145587</v>
      </c>
      <c r="AZ71" s="15">
        <v>0.997335399145587</v>
      </c>
      <c r="BA71" s="15">
        <v>0.997335399145587</v>
      </c>
      <c r="BB71" s="15">
        <v>0.997335399145587</v>
      </c>
      <c r="BC71" s="15">
        <v>0.997335399145587</v>
      </c>
      <c r="BD71" s="15">
        <v>0.99459416656094102</v>
      </c>
      <c r="BE71" s="15">
        <v>0.997335399145587</v>
      </c>
      <c r="BF71" s="15">
        <v>0.997335399145587</v>
      </c>
      <c r="BG71" s="15">
        <v>0.997335399145587</v>
      </c>
      <c r="BH71" s="15">
        <v>0.997335399145587</v>
      </c>
      <c r="BI71" s="15">
        <v>0.99459416656094102</v>
      </c>
      <c r="BJ71" s="15">
        <v>0.99459416656094102</v>
      </c>
      <c r="BK71" s="15">
        <v>0.997335399145587</v>
      </c>
      <c r="BL71" s="15">
        <v>0.997335399145587</v>
      </c>
      <c r="BM71" s="15">
        <v>0.997335399145587</v>
      </c>
      <c r="BN71" s="15">
        <v>0.997335399145587</v>
      </c>
      <c r="BO71" s="15">
        <v>0.997335399145587</v>
      </c>
      <c r="BP71" s="15">
        <v>0.997335399145587</v>
      </c>
      <c r="BQ71" s="15">
        <v>0.997335399145587</v>
      </c>
      <c r="BR71" s="15">
        <v>0.99459416656094102</v>
      </c>
    </row>
    <row r="72" spans="1:70" ht="14.25" customHeight="1" x14ac:dyDescent="0.3">
      <c r="A72" s="14" t="s">
        <v>83</v>
      </c>
      <c r="D72" s="14">
        <v>0.99952152641465297</v>
      </c>
      <c r="E72" s="14">
        <v>0.99965826919955403</v>
      </c>
      <c r="F72" s="14">
        <v>0.99911107360014395</v>
      </c>
      <c r="G72" s="14">
        <v>0.99979497460005595</v>
      </c>
      <c r="H72" s="14">
        <v>0.99965826919955403</v>
      </c>
      <c r="I72" s="14">
        <v>0.99965826919955403</v>
      </c>
      <c r="J72" s="14">
        <v>0.99965826919955403</v>
      </c>
      <c r="K72" s="14">
        <v>0.99526387339647604</v>
      </c>
      <c r="L72" s="14">
        <v>0.99965826919955403</v>
      </c>
      <c r="M72" s="14">
        <v>0.99965826919955403</v>
      </c>
      <c r="N72" s="14">
        <v>0.99965826919955403</v>
      </c>
      <c r="O72" s="14">
        <v>0.99965826919955403</v>
      </c>
      <c r="P72" s="14">
        <v>0.99965826919955403</v>
      </c>
      <c r="Q72" s="14">
        <v>0.99965826919955403</v>
      </c>
      <c r="R72" s="14">
        <v>0.99498794104205701</v>
      </c>
      <c r="S72" s="14">
        <v>0.99979497460005595</v>
      </c>
      <c r="T72" s="14">
        <v>0.99965826919955403</v>
      </c>
      <c r="U72" s="14">
        <v>0.99952152641465297</v>
      </c>
      <c r="V72" s="14">
        <v>0.99965826919955403</v>
      </c>
      <c r="W72" s="14">
        <v>0.99965826919955403</v>
      </c>
      <c r="X72" s="14">
        <v>0.99965826919955403</v>
      </c>
      <c r="Z72" s="7"/>
      <c r="AA72" s="7">
        <v>0.99979497460005595</v>
      </c>
      <c r="AB72" s="15">
        <v>0.99979497460005595</v>
      </c>
      <c r="AC72" s="15">
        <v>0.99979497460005595</v>
      </c>
      <c r="AD72" s="15">
        <v>0.99979497460005595</v>
      </c>
      <c r="AE72" s="15">
        <v>0.99979497460005595</v>
      </c>
      <c r="AF72" s="15">
        <v>0.99979497460005595</v>
      </c>
      <c r="AG72" s="15">
        <v>0.99979497460005595</v>
      </c>
      <c r="AH72" s="15">
        <v>0.99979497460005595</v>
      </c>
      <c r="AI72" s="15">
        <v>0.99979497460005595</v>
      </c>
      <c r="AJ72" s="15">
        <v>0.99979497460005595</v>
      </c>
      <c r="AK72" s="15">
        <v>0.99979497460005595</v>
      </c>
      <c r="AL72" s="15">
        <v>0.99979497460005595</v>
      </c>
      <c r="AM72" s="15">
        <v>0.99979497460005595</v>
      </c>
      <c r="AN72" s="15">
        <v>0.99979497460005595</v>
      </c>
      <c r="AO72" s="15">
        <v>0.99979497460005595</v>
      </c>
      <c r="AP72" s="15">
        <v>0.99979497460005595</v>
      </c>
      <c r="AQ72" s="15">
        <v>0.99979497460005595</v>
      </c>
      <c r="AR72" s="15">
        <v>0.99979497460005595</v>
      </c>
      <c r="AS72" s="15">
        <v>1</v>
      </c>
      <c r="AT72" s="15">
        <v>0.99979497460005595</v>
      </c>
      <c r="AU72" s="15">
        <v>0.99979497460005595</v>
      </c>
      <c r="AX72" s="15">
        <v>0.99979497460005595</v>
      </c>
      <c r="AY72" s="15">
        <v>0.99979497460005595</v>
      </c>
      <c r="AZ72" s="15">
        <v>0.99979497460005595</v>
      </c>
      <c r="BA72" s="15">
        <v>0.99979497460005595</v>
      </c>
      <c r="BB72" s="15">
        <v>0.99979497460005595</v>
      </c>
      <c r="BC72" s="15">
        <v>0.99979497460005595</v>
      </c>
      <c r="BD72" s="15">
        <v>0.99979497460005595</v>
      </c>
      <c r="BE72" s="15">
        <v>0.99979497460005595</v>
      </c>
      <c r="BF72" s="15">
        <v>0.99979497460005595</v>
      </c>
      <c r="BG72" s="15">
        <v>0.99979497460005595</v>
      </c>
      <c r="BH72" s="15">
        <v>0.99979497460005595</v>
      </c>
      <c r="BI72" s="15">
        <v>0.99979497460005595</v>
      </c>
      <c r="BJ72" s="15">
        <v>0.99979497460005595</v>
      </c>
      <c r="BK72" s="15">
        <v>0.99979497460005595</v>
      </c>
      <c r="BL72" s="15">
        <v>0.99979497460005595</v>
      </c>
      <c r="BM72" s="15">
        <v>0.99979497460005595</v>
      </c>
      <c r="BN72" s="15">
        <v>0.99979497460005595</v>
      </c>
      <c r="BO72" s="15">
        <v>0.99979497460005595</v>
      </c>
      <c r="BP72" s="15">
        <v>0.99979497460005595</v>
      </c>
      <c r="BQ72" s="15">
        <v>0.99979497460005595</v>
      </c>
      <c r="BR72" s="15">
        <v>0.99979497460005595</v>
      </c>
    </row>
    <row r="73" spans="1:70" ht="14.25" customHeight="1" x14ac:dyDescent="0.3">
      <c r="A73" s="14" t="s">
        <v>84</v>
      </c>
      <c r="D73" s="14">
        <v>1</v>
      </c>
      <c r="E73" s="14">
        <v>1</v>
      </c>
      <c r="F73" s="14">
        <v>1</v>
      </c>
      <c r="G73" s="14">
        <v>1</v>
      </c>
      <c r="H73" s="14">
        <v>1</v>
      </c>
      <c r="I73" s="14">
        <v>1</v>
      </c>
      <c r="J73" s="14">
        <v>1</v>
      </c>
      <c r="K73" s="14">
        <v>1</v>
      </c>
      <c r="L73" s="14">
        <v>1</v>
      </c>
      <c r="M73" s="14">
        <v>1</v>
      </c>
      <c r="N73" s="14">
        <v>1</v>
      </c>
      <c r="O73" s="14">
        <v>1</v>
      </c>
      <c r="P73" s="14">
        <v>1</v>
      </c>
      <c r="Q73" s="14">
        <v>1</v>
      </c>
      <c r="R73" s="14">
        <v>1</v>
      </c>
      <c r="S73" s="14">
        <v>1</v>
      </c>
      <c r="T73" s="14">
        <v>1</v>
      </c>
      <c r="U73" s="14">
        <v>1</v>
      </c>
      <c r="V73" s="14">
        <v>1</v>
      </c>
      <c r="W73" s="14">
        <v>1</v>
      </c>
      <c r="X73" s="14">
        <v>1</v>
      </c>
      <c r="Z73" s="7"/>
      <c r="AA73" s="7">
        <v>1</v>
      </c>
      <c r="AB73" s="15">
        <v>1</v>
      </c>
      <c r="AC73" s="15">
        <v>1</v>
      </c>
      <c r="AD73" s="15">
        <v>1</v>
      </c>
      <c r="AE73" s="15">
        <v>1</v>
      </c>
      <c r="AF73" s="15">
        <v>1</v>
      </c>
      <c r="AG73" s="15">
        <v>1</v>
      </c>
      <c r="AH73" s="15">
        <v>1</v>
      </c>
      <c r="AI73" s="15">
        <v>1</v>
      </c>
      <c r="AJ73" s="15">
        <v>1</v>
      </c>
      <c r="AK73" s="15">
        <v>1</v>
      </c>
      <c r="AL73" s="15">
        <v>1</v>
      </c>
      <c r="AM73" s="15">
        <v>1</v>
      </c>
      <c r="AN73" s="15">
        <v>1</v>
      </c>
      <c r="AO73" s="15">
        <v>1</v>
      </c>
      <c r="AP73" s="15">
        <v>1</v>
      </c>
      <c r="AQ73" s="15">
        <v>1</v>
      </c>
      <c r="AR73" s="15">
        <v>1</v>
      </c>
      <c r="AS73" s="15">
        <v>0.93185139070915801</v>
      </c>
      <c r="AT73" s="15">
        <v>1</v>
      </c>
      <c r="AU73" s="15">
        <v>1</v>
      </c>
      <c r="AX73" s="15">
        <v>1</v>
      </c>
      <c r="AY73" s="15">
        <v>1</v>
      </c>
      <c r="AZ73" s="15">
        <v>1</v>
      </c>
      <c r="BA73" s="15">
        <v>1</v>
      </c>
      <c r="BB73" s="15">
        <v>1</v>
      </c>
      <c r="BC73" s="15">
        <v>1</v>
      </c>
      <c r="BD73" s="15">
        <v>1</v>
      </c>
      <c r="BE73" s="15">
        <v>1</v>
      </c>
      <c r="BF73" s="15">
        <v>1</v>
      </c>
      <c r="BG73" s="15">
        <v>1</v>
      </c>
      <c r="BH73" s="15">
        <v>1</v>
      </c>
      <c r="BI73" s="15">
        <v>1</v>
      </c>
      <c r="BJ73" s="15">
        <v>1</v>
      </c>
      <c r="BK73" s="15">
        <v>1</v>
      </c>
      <c r="BL73" s="15">
        <v>1</v>
      </c>
      <c r="BM73" s="15">
        <v>1</v>
      </c>
      <c r="BN73" s="15">
        <v>1</v>
      </c>
      <c r="BO73" s="15">
        <v>1</v>
      </c>
      <c r="BP73" s="15">
        <v>1</v>
      </c>
      <c r="BQ73" s="15">
        <v>1</v>
      </c>
      <c r="BR73" s="15">
        <v>1</v>
      </c>
    </row>
    <row r="74" spans="1:70" ht="14.25" customHeight="1" x14ac:dyDescent="0.3">
      <c r="A74" s="14" t="s">
        <v>85</v>
      </c>
      <c r="D74" s="14">
        <v>0.93281218100306895</v>
      </c>
      <c r="E74" s="14">
        <v>0.93357351606252403</v>
      </c>
      <c r="F74" s="14">
        <v>0.93357351606252403</v>
      </c>
      <c r="G74" s="14">
        <v>0.93410533355426395</v>
      </c>
      <c r="H74" s="14">
        <v>0.93471506355088496</v>
      </c>
      <c r="I74" s="14">
        <v>0.93440992977217796</v>
      </c>
      <c r="J74" s="14">
        <v>0.935020758576804</v>
      </c>
      <c r="K74" s="14">
        <v>0.93176061195510096</v>
      </c>
      <c r="L74" s="14">
        <v>0.93525041302258405</v>
      </c>
      <c r="M74" s="14">
        <v>0.93486783938595597</v>
      </c>
      <c r="N74" s="14">
        <v>0.93456242801070399</v>
      </c>
      <c r="O74" s="14">
        <v>0.93463872843257401</v>
      </c>
      <c r="P74" s="14">
        <v>0.93440992977217796</v>
      </c>
      <c r="Q74" s="14">
        <v>0.93395322991015495</v>
      </c>
      <c r="R74" s="14">
        <v>0.93440992977217796</v>
      </c>
      <c r="S74" s="14">
        <v>0.93448616191321998</v>
      </c>
      <c r="T74" s="14">
        <v>0.93380125223482002</v>
      </c>
      <c r="U74" s="14">
        <v>0.93456242801070399</v>
      </c>
      <c r="V74" s="14">
        <v>0.93425756590785602</v>
      </c>
      <c r="W74" s="14">
        <v>0.93463872843257401</v>
      </c>
      <c r="X74" s="14">
        <v>0.93463872843257401</v>
      </c>
      <c r="Z74" s="7"/>
      <c r="AA74" s="7">
        <v>0.93185139070915801</v>
      </c>
      <c r="AB74" s="15">
        <v>0.93185139070915801</v>
      </c>
      <c r="AC74" s="15">
        <v>0.93185139070915801</v>
      </c>
      <c r="AD74" s="15">
        <v>0.93185139070915801</v>
      </c>
      <c r="AE74" s="15">
        <v>0.93185139070915801</v>
      </c>
      <c r="AF74" s="15">
        <v>0.93185139070915801</v>
      </c>
      <c r="AG74" s="15">
        <v>0.93185139070915801</v>
      </c>
      <c r="AH74" s="15">
        <v>0.93185139070915801</v>
      </c>
      <c r="AI74" s="15">
        <v>0.93185139070915801</v>
      </c>
      <c r="AJ74" s="15">
        <v>0.93185139070915801</v>
      </c>
      <c r="AK74" s="15">
        <v>0.93185139070915801</v>
      </c>
      <c r="AL74" s="15">
        <v>0.93185139070915801</v>
      </c>
      <c r="AM74" s="15">
        <v>0.93185139070915801</v>
      </c>
      <c r="AN74" s="15">
        <v>0.93185139070915801</v>
      </c>
      <c r="AO74" s="15">
        <v>0.93185139070915801</v>
      </c>
      <c r="AP74" s="15">
        <v>0.93185139070915801</v>
      </c>
      <c r="AQ74" s="15">
        <v>0.93185139070915801</v>
      </c>
      <c r="AR74" s="15">
        <v>0.93185139070915801</v>
      </c>
      <c r="AS74" s="15">
        <v>0.98321911772718595</v>
      </c>
      <c r="AT74" s="15">
        <v>0.93185139070915801</v>
      </c>
      <c r="AU74" s="15">
        <v>0.93185139070915801</v>
      </c>
      <c r="AX74" s="15">
        <v>0.92911149168165896</v>
      </c>
      <c r="AY74" s="15">
        <v>0.92911149168165896</v>
      </c>
      <c r="AZ74" s="15">
        <v>0.93185139070915801</v>
      </c>
      <c r="BA74" s="15">
        <v>0.93185139070915801</v>
      </c>
      <c r="BB74" s="15">
        <v>0.92911149168165896</v>
      </c>
      <c r="BC74" s="15">
        <v>0.93185139070915801</v>
      </c>
      <c r="BD74" s="15">
        <v>0.92911149168165896</v>
      </c>
      <c r="BE74" s="15">
        <v>0.93185139070915801</v>
      </c>
      <c r="BF74" s="15">
        <v>0.92911149168165896</v>
      </c>
      <c r="BG74" s="15">
        <v>0.93185139070915801</v>
      </c>
      <c r="BH74" s="15">
        <v>0.92911149168165896</v>
      </c>
      <c r="BI74" s="15">
        <v>0.92904279720846095</v>
      </c>
      <c r="BJ74" s="15">
        <v>0.93185139070915801</v>
      </c>
      <c r="BK74" s="15">
        <v>0.92911149168165896</v>
      </c>
      <c r="BL74" s="15">
        <v>0.93185139070915801</v>
      </c>
      <c r="BM74" s="15">
        <v>0.93185139070915801</v>
      </c>
      <c r="BN74" s="15">
        <v>0.93185139070915801</v>
      </c>
      <c r="BO74" s="15">
        <v>0.93185139070915801</v>
      </c>
      <c r="BP74" s="15">
        <v>0.93185139070915801</v>
      </c>
      <c r="BQ74" s="15">
        <v>0.93185139070915801</v>
      </c>
      <c r="BR74" s="15">
        <v>0.93185139070915801</v>
      </c>
    </row>
    <row r="75" spans="1:70" ht="14.25" customHeight="1" x14ac:dyDescent="0.3">
      <c r="A75" s="14" t="s">
        <v>86</v>
      </c>
      <c r="D75" s="14">
        <v>0.98274049915961603</v>
      </c>
      <c r="E75" s="14">
        <v>0.98321911772718595</v>
      </c>
      <c r="F75" s="14">
        <v>0.98308241656397899</v>
      </c>
      <c r="G75" s="14">
        <v>0.98315077184354005</v>
      </c>
      <c r="H75" s="14">
        <v>0.98315077184354005</v>
      </c>
      <c r="I75" s="14">
        <v>0.98308241656397899</v>
      </c>
      <c r="J75" s="14">
        <v>0.98198745266380605</v>
      </c>
      <c r="K75" s="14">
        <v>0.98308241656397899</v>
      </c>
      <c r="L75" s="14">
        <v>0.98321911772718595</v>
      </c>
      <c r="M75" s="14">
        <v>0.98308241656397899</v>
      </c>
      <c r="N75" s="14">
        <v>0.98321911772718595</v>
      </c>
      <c r="O75" s="14">
        <v>0.98274049915961603</v>
      </c>
      <c r="P75" s="14">
        <v>0.98260366635860696</v>
      </c>
      <c r="Q75" s="14">
        <v>0.98267208746385604</v>
      </c>
      <c r="R75" s="14">
        <v>0.98253523584192604</v>
      </c>
      <c r="S75" s="14">
        <v>0.98308241656397899</v>
      </c>
      <c r="T75" s="14">
        <v>0.98294567780936204</v>
      </c>
      <c r="U75" s="14">
        <v>0.98301405188656599</v>
      </c>
      <c r="V75" s="14">
        <v>0.98212445499299805</v>
      </c>
      <c r="W75" s="14">
        <v>0.98280890144782596</v>
      </c>
      <c r="X75" s="14">
        <v>0.98253523584192604</v>
      </c>
      <c r="Z75" s="7"/>
      <c r="AA75" s="7">
        <v>0.98321911772718595</v>
      </c>
      <c r="AB75" s="15">
        <v>0.98321911772718595</v>
      </c>
      <c r="AC75" s="15">
        <v>0.98321911772718595</v>
      </c>
      <c r="AD75" s="15">
        <v>0.98321911772718595</v>
      </c>
      <c r="AE75" s="15">
        <v>0.98321911772718595</v>
      </c>
      <c r="AF75" s="15">
        <v>0.98321911772718595</v>
      </c>
      <c r="AG75" s="15">
        <v>0.98321911772718595</v>
      </c>
      <c r="AH75" s="15">
        <v>0.98321911772718595</v>
      </c>
      <c r="AI75" s="15">
        <v>0.98321911772718595</v>
      </c>
      <c r="AJ75" s="15">
        <v>0.98321911772718595</v>
      </c>
      <c r="AK75" s="15">
        <v>0.98321911772718595</v>
      </c>
      <c r="AL75" s="15">
        <v>0.98321911772718595</v>
      </c>
      <c r="AM75" s="15">
        <v>0.98321911772718595</v>
      </c>
      <c r="AN75" s="15">
        <v>0.98321911772718595</v>
      </c>
      <c r="AO75" s="15">
        <v>0.98321911772718595</v>
      </c>
      <c r="AP75" s="15">
        <v>0.98321911772718595</v>
      </c>
      <c r="AQ75" s="15">
        <v>0.98321911772718595</v>
      </c>
      <c r="AR75" s="15">
        <v>0.98321911772718595</v>
      </c>
      <c r="AS75" s="15">
        <v>0.97526031702576299</v>
      </c>
      <c r="AT75" s="15">
        <v>0.98321911772718595</v>
      </c>
      <c r="AU75" s="15">
        <v>0.98321911772718595</v>
      </c>
      <c r="AX75" s="15">
        <v>0.98321911772718595</v>
      </c>
      <c r="AY75" s="15">
        <v>0.980477934374551</v>
      </c>
      <c r="AZ75" s="15">
        <v>0.98321911772718595</v>
      </c>
      <c r="BA75" s="15">
        <v>0.98321911772718595</v>
      </c>
      <c r="BB75" s="15">
        <v>0.980477934374551</v>
      </c>
      <c r="BC75" s="15">
        <v>0.98321911772718595</v>
      </c>
      <c r="BD75" s="15">
        <v>0.98178187844818998</v>
      </c>
      <c r="BE75" s="15">
        <v>0.98321911772718595</v>
      </c>
      <c r="BF75" s="15">
        <v>0.98321911772718595</v>
      </c>
      <c r="BG75" s="15">
        <v>0.98321911772718595</v>
      </c>
      <c r="BH75" s="15">
        <v>0.980477934374551</v>
      </c>
      <c r="BI75" s="15">
        <v>0.980477934374551</v>
      </c>
      <c r="BJ75" s="15">
        <v>0.98321911772718595</v>
      </c>
      <c r="BK75" s="15">
        <v>0.98321911772718595</v>
      </c>
      <c r="BL75" s="15">
        <v>0.98321911772718595</v>
      </c>
      <c r="BM75" s="15">
        <v>0.98321911772718595</v>
      </c>
      <c r="BN75" s="15">
        <v>0.98321911772718595</v>
      </c>
      <c r="BO75" s="15">
        <v>0.98321911772718595</v>
      </c>
      <c r="BP75" s="15">
        <v>0.98321911772718595</v>
      </c>
      <c r="BQ75" s="15">
        <v>0.98321911772718595</v>
      </c>
      <c r="BR75" s="15">
        <v>0.98321911772718595</v>
      </c>
    </row>
    <row r="76" spans="1:70" ht="14.25" customHeight="1" x14ac:dyDescent="0.3">
      <c r="A76" s="14" t="s">
        <v>87</v>
      </c>
      <c r="D76" s="14">
        <v>0.97485011578556702</v>
      </c>
      <c r="E76" s="14">
        <v>0.97519197371093402</v>
      </c>
      <c r="F76" s="14">
        <v>0.97396018119459404</v>
      </c>
      <c r="G76" s="14">
        <v>0.97526031702576299</v>
      </c>
      <c r="H76" s="14">
        <v>0.97519197371093402</v>
      </c>
      <c r="I76" s="14">
        <v>0.97526031702576299</v>
      </c>
      <c r="J76" s="14">
        <v>0.97526031702576299</v>
      </c>
      <c r="K76" s="14">
        <v>0.97526031702576299</v>
      </c>
      <c r="L76" s="14">
        <v>0.97519197371093402</v>
      </c>
      <c r="M76" s="14">
        <v>0.97526031702576299</v>
      </c>
      <c r="N76" s="14">
        <v>0.97519197371093402</v>
      </c>
      <c r="O76" s="14">
        <v>0.97512362097528804</v>
      </c>
      <c r="P76" s="14">
        <v>0.97526031702576299</v>
      </c>
      <c r="Q76" s="14">
        <v>0.97526031702576299</v>
      </c>
      <c r="R76" s="14">
        <v>0.97526031702576299</v>
      </c>
      <c r="S76" s="14">
        <v>0.97505525881687705</v>
      </c>
      <c r="T76" s="14">
        <v>0.97526031702576299</v>
      </c>
      <c r="U76" s="14">
        <v>0.97526031702576299</v>
      </c>
      <c r="V76" s="14">
        <v>0.97526031702576299</v>
      </c>
      <c r="W76" s="14">
        <v>0.97430265261420002</v>
      </c>
      <c r="X76" s="14">
        <v>0.97505525881687705</v>
      </c>
      <c r="Z76" s="7"/>
      <c r="AA76" s="7">
        <v>0.97526031702576299</v>
      </c>
      <c r="AB76" s="15">
        <v>0.97526031702576299</v>
      </c>
      <c r="AC76" s="15">
        <v>0.97526031702576299</v>
      </c>
      <c r="AD76" s="15">
        <v>0.97526031702576299</v>
      </c>
      <c r="AE76" s="15">
        <v>0.97526031702576299</v>
      </c>
      <c r="AF76" s="15">
        <v>0.97526031702576299</v>
      </c>
      <c r="AG76" s="15">
        <v>0.97526031702576299</v>
      </c>
      <c r="AH76" s="15">
        <v>0.97526031702576299</v>
      </c>
      <c r="AI76" s="15">
        <v>0.97526031702576299</v>
      </c>
      <c r="AJ76" s="15">
        <v>0.97526031702576299</v>
      </c>
      <c r="AK76" s="15">
        <v>0.97526031702576299</v>
      </c>
      <c r="AL76" s="15">
        <v>0.97526031702576299</v>
      </c>
      <c r="AM76" s="15">
        <v>0.97526031702576299</v>
      </c>
      <c r="AN76" s="15">
        <v>0.97526031702576299</v>
      </c>
      <c r="AO76" s="15">
        <v>0.97526031702576299</v>
      </c>
      <c r="AP76" s="15">
        <v>0.97526031702576299</v>
      </c>
      <c r="AQ76" s="15">
        <v>0.97526031702576299</v>
      </c>
      <c r="AR76" s="15">
        <v>0.97526031702576299</v>
      </c>
      <c r="AS76" s="15">
        <v>0.96243461591790203</v>
      </c>
      <c r="AT76" s="15">
        <v>0.97526031702576299</v>
      </c>
      <c r="AU76" s="15">
        <v>0.97526031702576299</v>
      </c>
      <c r="AX76" s="15">
        <v>0.97526031702576299</v>
      </c>
      <c r="AY76" s="15">
        <v>0.97526031702576299</v>
      </c>
      <c r="AZ76" s="15">
        <v>0.97526031702576299</v>
      </c>
      <c r="BA76" s="15">
        <v>0.97526031702576299</v>
      </c>
      <c r="BB76" s="15">
        <v>0.97526031702576299</v>
      </c>
      <c r="BC76" s="15">
        <v>0.97526031702576299</v>
      </c>
      <c r="BD76" s="15">
        <v>0.97526031702576299</v>
      </c>
      <c r="BE76" s="15">
        <v>0.97526031702576299</v>
      </c>
      <c r="BF76" s="15">
        <v>0.97526031702576299</v>
      </c>
      <c r="BG76" s="15">
        <v>0.97526031702576299</v>
      </c>
      <c r="BH76" s="15">
        <v>0.97526031702576299</v>
      </c>
      <c r="BI76" s="15">
        <v>0.97251921689951404</v>
      </c>
      <c r="BJ76" s="15">
        <v>0.97251921689951404</v>
      </c>
      <c r="BK76" s="15">
        <v>0.97251921689951404</v>
      </c>
      <c r="BL76" s="15">
        <v>0.97526031702576299</v>
      </c>
      <c r="BM76" s="15">
        <v>0.97526031702576299</v>
      </c>
      <c r="BN76" s="15">
        <v>0.97526031702576299</v>
      </c>
      <c r="BO76" s="15">
        <v>0.97526031702576299</v>
      </c>
      <c r="BP76" s="15">
        <v>0.97526031702576299</v>
      </c>
      <c r="BQ76" s="15">
        <v>0.97526031702576299</v>
      </c>
      <c r="BR76" s="15">
        <v>0.97526031702576299</v>
      </c>
    </row>
    <row r="77" spans="1:70" ht="14.25" customHeight="1" x14ac:dyDescent="0.3">
      <c r="A77" s="14" t="s">
        <v>88</v>
      </c>
      <c r="D77" s="14">
        <v>0.96216121113437603</v>
      </c>
      <c r="E77" s="14">
        <v>0.96303750002250499</v>
      </c>
      <c r="F77" s="14">
        <v>0.96310872960369098</v>
      </c>
      <c r="G77" s="14">
        <v>0.96310872960369098</v>
      </c>
      <c r="H77" s="14">
        <v>0.96303750002250499</v>
      </c>
      <c r="I77" s="14">
        <v>0.96303750002250499</v>
      </c>
      <c r="J77" s="14">
        <v>0.96303750002250499</v>
      </c>
      <c r="K77" s="14">
        <v>0.96303750002250499</v>
      </c>
      <c r="L77" s="14">
        <v>0.96310872960369098</v>
      </c>
      <c r="M77" s="14">
        <v>0.96310872960369098</v>
      </c>
      <c r="N77" s="14">
        <v>0.96310872960369098</v>
      </c>
      <c r="O77" s="14">
        <v>0.96310872960369098</v>
      </c>
      <c r="P77" s="14">
        <v>0.96303750002250499</v>
      </c>
      <c r="Q77" s="14">
        <v>0.96310872960369098</v>
      </c>
      <c r="R77" s="14">
        <v>0.96310872960369098</v>
      </c>
      <c r="S77" s="14">
        <v>0.96303750002250499</v>
      </c>
      <c r="T77" s="14">
        <v>0.96310872960369098</v>
      </c>
      <c r="U77" s="14">
        <v>0.96310872960369098</v>
      </c>
      <c r="V77" s="14">
        <v>0.96310872960369098</v>
      </c>
      <c r="W77" s="14">
        <v>0.96310872960369098</v>
      </c>
      <c r="X77" s="14">
        <v>0.96282393717105896</v>
      </c>
      <c r="Z77" s="7"/>
      <c r="AA77" s="7">
        <v>0.96243461591790203</v>
      </c>
      <c r="AB77" s="15">
        <v>0.96243461591790203</v>
      </c>
      <c r="AC77" s="15">
        <v>0.96243461591790203</v>
      </c>
      <c r="AD77" s="15">
        <v>0.96243461591790203</v>
      </c>
      <c r="AE77" s="15">
        <v>0.96243461591790203</v>
      </c>
      <c r="AF77" s="15">
        <v>0.96243461591790203</v>
      </c>
      <c r="AG77" s="15">
        <v>0.96243461591790203</v>
      </c>
      <c r="AH77" s="15">
        <v>0.96243461591790203</v>
      </c>
      <c r="AI77" s="15">
        <v>0.96243461591790203</v>
      </c>
      <c r="AJ77" s="15">
        <v>0.96243461591790203</v>
      </c>
      <c r="AK77" s="15">
        <v>0.96243461591790203</v>
      </c>
      <c r="AL77" s="15">
        <v>0.96243461591790203</v>
      </c>
      <c r="AM77" s="15">
        <v>0.96243461591790203</v>
      </c>
      <c r="AN77" s="15">
        <v>0.96243461591790203</v>
      </c>
      <c r="AO77" s="15">
        <v>0.96243461591790203</v>
      </c>
      <c r="AP77" s="15">
        <v>0.96243461591790203</v>
      </c>
      <c r="AQ77" s="15">
        <v>0.96243461591790203</v>
      </c>
      <c r="AR77" s="15">
        <v>0.96243461591790203</v>
      </c>
      <c r="AS77" s="15">
        <v>0.96548487993362597</v>
      </c>
      <c r="AT77" s="15">
        <v>0.96243461591790203</v>
      </c>
      <c r="AU77" s="15">
        <v>0.96243461591790203</v>
      </c>
      <c r="AX77" s="15">
        <v>0.96243461591790203</v>
      </c>
      <c r="AY77" s="15">
        <v>0.95969373675823699</v>
      </c>
      <c r="AZ77" s="15">
        <v>0.96243461591790203</v>
      </c>
      <c r="BA77" s="15">
        <v>0.96243461591790203</v>
      </c>
      <c r="BB77" s="15">
        <v>0.96243461591790203</v>
      </c>
      <c r="BC77" s="15">
        <v>0.96243461591790203</v>
      </c>
      <c r="BD77" s="15">
        <v>0.95969373675823699</v>
      </c>
      <c r="BE77" s="15">
        <v>0.96243461591790203</v>
      </c>
      <c r="BF77" s="15">
        <v>0.96243461591790203</v>
      </c>
      <c r="BG77" s="15">
        <v>0.96243461591790203</v>
      </c>
      <c r="BH77" s="15">
        <v>0.95969373675823699</v>
      </c>
      <c r="BI77" s="15">
        <v>0.95969373675823699</v>
      </c>
      <c r="BJ77" s="15">
        <v>0.96243461591790203</v>
      </c>
      <c r="BK77" s="15">
        <v>0.96243461591790203</v>
      </c>
      <c r="BL77" s="15">
        <v>0.96243461591790203</v>
      </c>
      <c r="BM77" s="15">
        <v>0.96243461591790203</v>
      </c>
      <c r="BN77" s="15">
        <v>0.96243461591790203</v>
      </c>
      <c r="BO77" s="15">
        <v>0.96243461591790203</v>
      </c>
      <c r="BP77" s="15">
        <v>0.96243461591790203</v>
      </c>
      <c r="BQ77" s="15">
        <v>0.96243461591790203</v>
      </c>
      <c r="BR77" s="15">
        <v>0.96243461591790203</v>
      </c>
    </row>
    <row r="78" spans="1:70" ht="14.25" customHeight="1" x14ac:dyDescent="0.3">
      <c r="A78" s="14" t="s">
        <v>89</v>
      </c>
      <c r="D78" s="14">
        <v>0.96541654118305797</v>
      </c>
      <c r="E78" s="14">
        <v>0.96527983532559403</v>
      </c>
      <c r="F78" s="14">
        <v>0.96548487993362597</v>
      </c>
      <c r="G78" s="14">
        <v>0.96548487993362597</v>
      </c>
      <c r="H78" s="14">
        <v>0.96541654118305797</v>
      </c>
      <c r="I78" s="14">
        <v>0.96548487993362597</v>
      </c>
      <c r="J78" s="14">
        <v>0.96548487993362597</v>
      </c>
      <c r="K78" s="14">
        <v>0.96548487993362597</v>
      </c>
      <c r="L78" s="14">
        <v>0.96548487993362597</v>
      </c>
      <c r="M78" s="14">
        <v>0.96534819298103403</v>
      </c>
      <c r="N78" s="14">
        <v>0.96548487993362597</v>
      </c>
      <c r="O78" s="14">
        <v>0.96548487993362597</v>
      </c>
      <c r="P78" s="14">
        <v>0.96534819298103403</v>
      </c>
      <c r="Q78" s="14">
        <v>0.96377357121580398</v>
      </c>
      <c r="R78" s="14">
        <v>0.96548487993362597</v>
      </c>
      <c r="S78" s="14">
        <v>0.96541654118305797</v>
      </c>
      <c r="T78" s="14">
        <v>0.96534819298103403</v>
      </c>
      <c r="U78" s="14">
        <v>0.96548487993362597</v>
      </c>
      <c r="V78" s="14">
        <v>0.96548487993362597</v>
      </c>
      <c r="W78" s="14">
        <v>0.96548487993362597</v>
      </c>
      <c r="X78" s="14">
        <v>0.96541654118305797</v>
      </c>
      <c r="Z78" s="7"/>
      <c r="AA78" s="7">
        <v>0.96548487993362597</v>
      </c>
      <c r="AB78" s="15">
        <v>0.96548487993362597</v>
      </c>
      <c r="AC78" s="15">
        <v>0.96548487993362597</v>
      </c>
      <c r="AD78" s="15">
        <v>0.96548487993362597</v>
      </c>
      <c r="AE78" s="15">
        <v>0.96548487993362597</v>
      </c>
      <c r="AF78" s="15">
        <v>0.96548487993362597</v>
      </c>
      <c r="AG78" s="15">
        <v>0.96548487993362597</v>
      </c>
      <c r="AH78" s="15">
        <v>0.96548487993362597</v>
      </c>
      <c r="AI78" s="15">
        <v>0.96548487993362597</v>
      </c>
      <c r="AJ78" s="15">
        <v>0.96548487993362597</v>
      </c>
      <c r="AK78" s="15">
        <v>0.96548487993362597</v>
      </c>
      <c r="AL78" s="15">
        <v>0.96548487993362597</v>
      </c>
      <c r="AM78" s="15">
        <v>0.96548487993362597</v>
      </c>
      <c r="AN78" s="15">
        <v>0.96548487993362597</v>
      </c>
      <c r="AO78" s="15">
        <v>0.96548487993362597</v>
      </c>
      <c r="AP78" s="15">
        <v>0.96548487993362597</v>
      </c>
      <c r="AQ78" s="15">
        <v>0.96548487993362597</v>
      </c>
      <c r="AR78" s="15">
        <v>0.96548487993362597</v>
      </c>
      <c r="AS78" s="15">
        <v>0.94438152017710597</v>
      </c>
      <c r="AT78" s="15">
        <v>0.96548487993362597</v>
      </c>
      <c r="AU78" s="15">
        <v>0.96548487993362597</v>
      </c>
      <c r="AX78" s="15">
        <v>0.96548487993362597</v>
      </c>
      <c r="AY78" s="15">
        <v>0.96274393835221606</v>
      </c>
      <c r="AZ78" s="15">
        <v>0.96548487993362597</v>
      </c>
      <c r="BA78" s="15">
        <v>0.96548487993362597</v>
      </c>
      <c r="BB78" s="15">
        <v>0.96548487993362597</v>
      </c>
      <c r="BC78" s="15">
        <v>0.96548487993362597</v>
      </c>
      <c r="BD78" s="15">
        <v>0.96274393835221606</v>
      </c>
      <c r="BE78" s="15">
        <v>0.96548487993362597</v>
      </c>
      <c r="BF78" s="15">
        <v>0.96548487993362597</v>
      </c>
      <c r="BG78" s="15">
        <v>0.96548487993362597</v>
      </c>
      <c r="BH78" s="15">
        <v>0.96274393835221606</v>
      </c>
      <c r="BI78" s="15">
        <v>0.96274393835221606</v>
      </c>
      <c r="BJ78" s="15">
        <v>0.96274393835221606</v>
      </c>
      <c r="BK78" s="15">
        <v>0.96548487993362597</v>
      </c>
      <c r="BL78" s="15">
        <v>0.96548487993362597</v>
      </c>
      <c r="BM78" s="15">
        <v>0.96548487993362597</v>
      </c>
      <c r="BN78" s="15">
        <v>0.96548487993362597</v>
      </c>
      <c r="BO78" s="15">
        <v>0.96548487993362597</v>
      </c>
      <c r="BP78" s="15">
        <v>0.96548487993362597</v>
      </c>
      <c r="BQ78" s="15">
        <v>0.96548487993362597</v>
      </c>
      <c r="BR78" s="15">
        <v>0.96548487993362597</v>
      </c>
    </row>
    <row r="79" spans="1:70" ht="14.25" customHeight="1" x14ac:dyDescent="0.3">
      <c r="A79" s="14" t="s">
        <v>90</v>
      </c>
      <c r="D79" s="14">
        <v>0.94431319676618897</v>
      </c>
      <c r="E79" s="14">
        <v>0.94438152017710597</v>
      </c>
      <c r="F79" s="14">
        <v>0.94438152017710597</v>
      </c>
      <c r="G79" s="14">
        <v>0.94438152017710597</v>
      </c>
      <c r="H79" s="14">
        <v>0.94438152017710597</v>
      </c>
      <c r="I79" s="14">
        <v>0.94431319676618897</v>
      </c>
      <c r="J79" s="14">
        <v>0.94438152017710597</v>
      </c>
      <c r="K79" s="14">
        <v>0.94438152017710597</v>
      </c>
      <c r="L79" s="14">
        <v>0.94417652138901398</v>
      </c>
      <c r="M79" s="14">
        <v>0.94438152017710597</v>
      </c>
      <c r="N79" s="14">
        <v>0.94438152017710597</v>
      </c>
      <c r="O79" s="14">
        <v>0.94438152017710597</v>
      </c>
      <c r="P79" s="14">
        <v>0.94438152017710597</v>
      </c>
      <c r="Q79" s="14">
        <v>0.94438152017710597</v>
      </c>
      <c r="R79" s="14">
        <v>0.94438152017710597</v>
      </c>
      <c r="S79" s="14">
        <v>0.94438152017710597</v>
      </c>
      <c r="T79" s="14">
        <v>0.94438152017710597</v>
      </c>
      <c r="U79" s="14">
        <v>0.94431319676618897</v>
      </c>
      <c r="V79" s="14">
        <v>0.94438152017710597</v>
      </c>
      <c r="W79" s="14">
        <v>0.94431319676618897</v>
      </c>
      <c r="X79" s="14">
        <v>0.94431319676618897</v>
      </c>
      <c r="Z79" s="7"/>
      <c r="AA79" s="7">
        <v>0.94438152017710597</v>
      </c>
      <c r="AB79" s="15">
        <v>0.94438152017710597</v>
      </c>
      <c r="AC79" s="15">
        <v>0.94438152017710597</v>
      </c>
      <c r="AD79" s="15">
        <v>0.94438152017710597</v>
      </c>
      <c r="AE79" s="15">
        <v>0.94438152017710597</v>
      </c>
      <c r="AF79" s="15">
        <v>0.94438152017710597</v>
      </c>
      <c r="AG79" s="15">
        <v>0.94438152017710597</v>
      </c>
      <c r="AH79" s="15">
        <v>0.94438152017710597</v>
      </c>
      <c r="AI79" s="15">
        <v>0.94438152017710597</v>
      </c>
      <c r="AJ79" s="15">
        <v>0.94438152017710597</v>
      </c>
      <c r="AK79" s="15">
        <v>0.94438152017710597</v>
      </c>
      <c r="AL79" s="15">
        <v>0.94438152017710597</v>
      </c>
      <c r="AM79" s="15">
        <v>0.94438152017710597</v>
      </c>
      <c r="AN79" s="15">
        <v>0.94438152017710597</v>
      </c>
      <c r="AO79" s="15">
        <v>0.94438152017710597</v>
      </c>
      <c r="AP79" s="15">
        <v>0.94438152017710597</v>
      </c>
      <c r="AQ79" s="15">
        <v>0.94438152017710597</v>
      </c>
      <c r="AR79" s="15">
        <v>0.94438152017710597</v>
      </c>
      <c r="AS79" s="15">
        <v>0.96446788310341902</v>
      </c>
      <c r="AT79" s="15">
        <v>0.94438152017710597</v>
      </c>
      <c r="AU79" s="15">
        <v>0.94438152017710597</v>
      </c>
      <c r="AX79" s="15">
        <v>0.94177852274046503</v>
      </c>
      <c r="AY79" s="15">
        <v>0.94438152017710597</v>
      </c>
      <c r="AZ79" s="15">
        <v>0.94438152017710597</v>
      </c>
      <c r="BA79" s="15">
        <v>0.94438152017710597</v>
      </c>
      <c r="BB79" s="15">
        <v>0.94157243448832395</v>
      </c>
      <c r="BC79" s="15">
        <v>0.94438152017710597</v>
      </c>
      <c r="BD79" s="15">
        <v>0.94164114016746603</v>
      </c>
      <c r="BE79" s="15">
        <v>0.94438152017710597</v>
      </c>
      <c r="BF79" s="15">
        <v>0.94164114016746603</v>
      </c>
      <c r="BG79" s="15">
        <v>0.94438152017710597</v>
      </c>
      <c r="BH79" s="15">
        <v>0.94164114016746603</v>
      </c>
      <c r="BI79" s="15">
        <v>0.94164114016746603</v>
      </c>
      <c r="BJ79" s="15">
        <v>0.94438152017710597</v>
      </c>
      <c r="BK79" s="15">
        <v>0.94438152017710597</v>
      </c>
      <c r="BL79" s="15">
        <v>0.94438152017710597</v>
      </c>
      <c r="BM79" s="15">
        <v>0.94438152017710597</v>
      </c>
      <c r="BN79" s="15">
        <v>0.94438152017710597</v>
      </c>
      <c r="BO79" s="15">
        <v>0.94438152017710597</v>
      </c>
      <c r="BP79" s="15">
        <v>0.94438152017710597</v>
      </c>
      <c r="BQ79" s="15">
        <v>0.94438152017710597</v>
      </c>
      <c r="BR79" s="15">
        <v>0.94438152017710597</v>
      </c>
    </row>
    <row r="80" spans="1:70" ht="14.25" customHeight="1" x14ac:dyDescent="0.3">
      <c r="A80" s="14" t="s">
        <v>91</v>
      </c>
      <c r="D80" s="14">
        <v>0.96392091278347103</v>
      </c>
      <c r="E80" s="14">
        <v>0.96426284018254604</v>
      </c>
      <c r="F80" s="14">
        <v>0.96446788310341902</v>
      </c>
      <c r="G80" s="14">
        <v>0.96351028742592704</v>
      </c>
      <c r="H80" s="14">
        <v>0.96446788310341902</v>
      </c>
      <c r="I80" s="14">
        <v>0.96446788310341902</v>
      </c>
      <c r="J80" s="14">
        <v>0.96446788310341902</v>
      </c>
      <c r="K80" s="14">
        <v>0.96446788310341902</v>
      </c>
      <c r="L80" s="14">
        <v>0.96433119727879202</v>
      </c>
      <c r="M80" s="14">
        <v>0.96426284018254604</v>
      </c>
      <c r="N80" s="14">
        <v>0.96446788310341902</v>
      </c>
      <c r="O80" s="14">
        <v>0.96446788310341902</v>
      </c>
      <c r="P80" s="14">
        <v>0.96446788310341902</v>
      </c>
      <c r="Q80" s="14">
        <v>0.96446788310341902</v>
      </c>
      <c r="R80" s="14">
        <v>0.96446788310341902</v>
      </c>
      <c r="S80" s="14">
        <v>0.96446788310341902</v>
      </c>
      <c r="T80" s="14">
        <v>0.96446788310341902</v>
      </c>
      <c r="U80" s="14">
        <v>0.96446788310341902</v>
      </c>
      <c r="V80" s="14">
        <v>0.96433119727879202</v>
      </c>
      <c r="W80" s="14">
        <v>0.96433119727879202</v>
      </c>
      <c r="X80" s="14">
        <v>0.96446788310341902</v>
      </c>
      <c r="Z80" s="7"/>
      <c r="AA80" s="7">
        <v>0.96446788310341902</v>
      </c>
      <c r="AB80" s="15">
        <v>0.96446788310341902</v>
      </c>
      <c r="AC80" s="15">
        <v>0.96446788310341902</v>
      </c>
      <c r="AD80" s="15">
        <v>0.96446788310341902</v>
      </c>
      <c r="AE80" s="15">
        <v>0.96446788310341902</v>
      </c>
      <c r="AF80" s="15">
        <v>0.96446788310341902</v>
      </c>
      <c r="AG80" s="15">
        <v>0.96446788310341902</v>
      </c>
      <c r="AH80" s="15">
        <v>0.96446788310341902</v>
      </c>
      <c r="AI80" s="15">
        <v>0.96446788310341902</v>
      </c>
      <c r="AJ80" s="15">
        <v>0.96446788310341902</v>
      </c>
      <c r="AK80" s="15">
        <v>0.96446788310341902</v>
      </c>
      <c r="AL80" s="15">
        <v>0.96446788310341902</v>
      </c>
      <c r="AM80" s="15">
        <v>0.96446788310341902</v>
      </c>
      <c r="AN80" s="15">
        <v>0.96446788310341902</v>
      </c>
      <c r="AO80" s="15">
        <v>0.96446788310341902</v>
      </c>
      <c r="AP80" s="15">
        <v>0.96446788310341902</v>
      </c>
      <c r="AQ80" s="15">
        <v>0.96446788310341902</v>
      </c>
      <c r="AR80" s="15">
        <v>0.96446788310341902</v>
      </c>
      <c r="AS80" s="15">
        <v>0.94033536755904801</v>
      </c>
      <c r="AT80" s="15">
        <v>0.96446788310341902</v>
      </c>
      <c r="AU80" s="15">
        <v>0.96446788310341902</v>
      </c>
      <c r="AX80" s="15">
        <v>0.96446788310341902</v>
      </c>
      <c r="AY80" s="15">
        <v>0.96179567001819399</v>
      </c>
      <c r="AZ80" s="15">
        <v>0.96446788310341902</v>
      </c>
      <c r="BA80" s="15">
        <v>0.96446788310341902</v>
      </c>
      <c r="BB80" s="15">
        <v>0.96172696164300397</v>
      </c>
      <c r="BC80" s="15">
        <v>0.96446788310341902</v>
      </c>
      <c r="BD80" s="15">
        <v>0.96172696164300397</v>
      </c>
      <c r="BE80" s="15">
        <v>0.96446788310341902</v>
      </c>
      <c r="BF80" s="15">
        <v>0.96446788310341902</v>
      </c>
      <c r="BG80" s="15">
        <v>0.96446788310341902</v>
      </c>
      <c r="BH80" s="15">
        <v>0.96439954491842905</v>
      </c>
      <c r="BI80" s="15">
        <v>0.96172696164300397</v>
      </c>
      <c r="BJ80" s="15">
        <v>0.96172696164300397</v>
      </c>
      <c r="BK80" s="15">
        <v>0.96172696164300397</v>
      </c>
      <c r="BL80" s="15">
        <v>0.96446788310341902</v>
      </c>
      <c r="BM80" s="15">
        <v>0.96446788310341902</v>
      </c>
      <c r="BN80" s="15">
        <v>0.96446788310341902</v>
      </c>
      <c r="BO80" s="15">
        <v>0.96446788310341902</v>
      </c>
      <c r="BP80" s="15">
        <v>0.96446788310341902</v>
      </c>
      <c r="BQ80" s="15">
        <v>0.96446788310341902</v>
      </c>
      <c r="BR80" s="15">
        <v>0.96446788310341902</v>
      </c>
    </row>
    <row r="81" spans="1:93" ht="14.25" customHeight="1" x14ac:dyDescent="0.3">
      <c r="A81" s="14" t="s">
        <v>92</v>
      </c>
      <c r="D81" s="14">
        <v>0.94033536755904801</v>
      </c>
      <c r="E81" s="14">
        <v>0.93985693024910899</v>
      </c>
      <c r="F81" s="14">
        <v>0.94033536755904801</v>
      </c>
      <c r="G81" s="14">
        <v>0.94033536755904801</v>
      </c>
      <c r="H81" s="14">
        <v>0.94033536755904801</v>
      </c>
      <c r="I81" s="14">
        <v>0.94033536755904801</v>
      </c>
      <c r="J81" s="14">
        <v>0.94033536755904801</v>
      </c>
      <c r="K81" s="14">
        <v>0.94033536755904801</v>
      </c>
      <c r="L81" s="14">
        <v>0.94033536755904801</v>
      </c>
      <c r="M81" s="14">
        <v>0.94033536755904801</v>
      </c>
      <c r="N81" s="14">
        <v>0.94033536755904801</v>
      </c>
      <c r="O81" s="14">
        <v>0.94033536755904801</v>
      </c>
      <c r="P81" s="14">
        <v>0.94033536755904801</v>
      </c>
      <c r="Q81" s="14">
        <v>0.94026704797347105</v>
      </c>
      <c r="R81" s="14">
        <v>0.94033536755904801</v>
      </c>
      <c r="S81" s="14">
        <v>0.94033536755904801</v>
      </c>
      <c r="T81" s="14">
        <v>0.94033536755904801</v>
      </c>
      <c r="U81" s="14">
        <v>0.94033536755904801</v>
      </c>
      <c r="V81" s="14">
        <v>0.94026704797347105</v>
      </c>
      <c r="W81" s="14">
        <v>0.94033536755904801</v>
      </c>
      <c r="X81" s="14">
        <v>0.94033536755904801</v>
      </c>
      <c r="Z81" s="7"/>
      <c r="AA81" s="7">
        <v>0.94033536755904801</v>
      </c>
      <c r="AB81" s="15">
        <v>0.94033536755904801</v>
      </c>
      <c r="AC81" s="15">
        <v>0.94033536755904801</v>
      </c>
      <c r="AD81" s="15">
        <v>0.94033536755904801</v>
      </c>
      <c r="AE81" s="15">
        <v>0.94033536755904801</v>
      </c>
      <c r="AF81" s="15">
        <v>0.94033536755904801</v>
      </c>
      <c r="AG81" s="15">
        <v>0.94033536755904801</v>
      </c>
      <c r="AH81" s="15">
        <v>0.94033536755904801</v>
      </c>
      <c r="AI81" s="15">
        <v>0.94033536755904801</v>
      </c>
      <c r="AJ81" s="15">
        <v>0.94033536755904801</v>
      </c>
      <c r="AK81" s="15">
        <v>0.94033536755904801</v>
      </c>
      <c r="AL81" s="15">
        <v>0.94033536755904801</v>
      </c>
      <c r="AM81" s="15">
        <v>0.94033536755904801</v>
      </c>
      <c r="AN81" s="15">
        <v>0.94033536755904801</v>
      </c>
      <c r="AO81" s="15">
        <v>0.94033536755904801</v>
      </c>
      <c r="AP81" s="15">
        <v>0.94033536755904801</v>
      </c>
      <c r="AQ81" s="15">
        <v>0.94033536755904801</v>
      </c>
      <c r="AR81" s="15">
        <v>0.94033536755904801</v>
      </c>
      <c r="AS81" s="15">
        <v>0.94681111066006396</v>
      </c>
      <c r="AT81" s="15">
        <v>0.94033536755904801</v>
      </c>
      <c r="AU81" s="15">
        <v>0.94033536755904801</v>
      </c>
      <c r="AX81" s="15">
        <v>0.93759513056902999</v>
      </c>
      <c r="AY81" s="15">
        <v>0.94033536755904801</v>
      </c>
      <c r="AZ81" s="15">
        <v>0.93759513056902999</v>
      </c>
      <c r="BA81" s="15">
        <v>0.94033536755904801</v>
      </c>
      <c r="BB81" s="15">
        <v>0.93752642820121601</v>
      </c>
      <c r="BC81" s="15">
        <v>0.94033536755904801</v>
      </c>
      <c r="BD81" s="15">
        <v>0.94033536755904801</v>
      </c>
      <c r="BE81" s="15">
        <v>0.94033536755904801</v>
      </c>
      <c r="BF81" s="15">
        <v>0.94033536755904801</v>
      </c>
      <c r="BG81" s="15">
        <v>0.94033536755904801</v>
      </c>
      <c r="BH81" s="15">
        <v>0.93759513056902999</v>
      </c>
      <c r="BI81" s="15">
        <v>0.93759513056902999</v>
      </c>
      <c r="BJ81" s="15">
        <v>0.93745771622266405</v>
      </c>
      <c r="BK81" s="15">
        <v>0.93944646899461404</v>
      </c>
      <c r="BL81" s="15">
        <v>0.94033536755904801</v>
      </c>
      <c r="BM81" s="15">
        <v>0.94033536755904801</v>
      </c>
      <c r="BN81" s="15">
        <v>0.94033536755904801</v>
      </c>
      <c r="BO81" s="15">
        <v>0.94033536755904801</v>
      </c>
      <c r="BP81" s="15">
        <v>0.94033536755904801</v>
      </c>
      <c r="BQ81" s="15">
        <v>0.94033536755904801</v>
      </c>
      <c r="BR81" s="15">
        <v>0.94033536755904801</v>
      </c>
    </row>
    <row r="82" spans="1:93" ht="14.25" customHeight="1" x14ac:dyDescent="0.3">
      <c r="A82" s="14" t="s">
        <v>93</v>
      </c>
      <c r="D82" s="14">
        <v>0.94646938769451905</v>
      </c>
      <c r="E82" s="14">
        <v>0.94681111066006396</v>
      </c>
      <c r="F82" s="14">
        <v>0.94681111066006396</v>
      </c>
      <c r="G82" s="14">
        <v>0.94681111066006396</v>
      </c>
      <c r="H82" s="14">
        <v>0.94681111066006396</v>
      </c>
      <c r="I82" s="14">
        <v>0.94674278509119802</v>
      </c>
      <c r="J82" s="14">
        <v>0.94660610542107404</v>
      </c>
      <c r="K82" s="14">
        <v>0.94667445001219697</v>
      </c>
      <c r="L82" s="14">
        <v>0.94681111066006396</v>
      </c>
      <c r="M82" s="14">
        <v>0.94681111066006396</v>
      </c>
      <c r="N82" s="14">
        <v>0.94674278509119802</v>
      </c>
      <c r="O82" s="14">
        <v>0.94674278509119802</v>
      </c>
      <c r="P82" s="14">
        <v>0.94674278509119802</v>
      </c>
      <c r="Q82" s="14">
        <v>0.94681111066006396</v>
      </c>
      <c r="R82" s="14">
        <v>0.94681111066006396</v>
      </c>
      <c r="S82" s="14">
        <v>0.94681111066006396</v>
      </c>
      <c r="T82" s="14">
        <v>0.94681111066006396</v>
      </c>
      <c r="U82" s="14">
        <v>0.94681111066006396</v>
      </c>
      <c r="V82" s="14">
        <v>0.94681111066006396</v>
      </c>
      <c r="W82" s="14">
        <v>0.94681111066006396</v>
      </c>
      <c r="X82" s="14">
        <v>0.94681111066006396</v>
      </c>
      <c r="Z82" s="7"/>
      <c r="AA82" s="7">
        <v>0.94681111066006396</v>
      </c>
      <c r="AB82" s="15">
        <v>0.94681111066006396</v>
      </c>
      <c r="AC82" s="15">
        <v>0.94681111066006396</v>
      </c>
      <c r="AD82" s="15">
        <v>0.94681111066006396</v>
      </c>
      <c r="AE82" s="15">
        <v>0.94681111066006396</v>
      </c>
      <c r="AF82" s="15">
        <v>0.94681111066006396</v>
      </c>
      <c r="AG82" s="15">
        <v>0.94681111066006396</v>
      </c>
      <c r="AH82" s="15">
        <v>0.94681111066006396</v>
      </c>
      <c r="AI82" s="15">
        <v>0.94681111066006396</v>
      </c>
      <c r="AJ82" s="15">
        <v>0.94681111066006396</v>
      </c>
      <c r="AK82" s="15">
        <v>0.94681111066006396</v>
      </c>
      <c r="AL82" s="15">
        <v>0.94681111066006396</v>
      </c>
      <c r="AM82" s="15">
        <v>0.94681111066006396</v>
      </c>
      <c r="AN82" s="15">
        <v>0.94681111066006396</v>
      </c>
      <c r="AO82" s="15">
        <v>0.94681111066006396</v>
      </c>
      <c r="AP82" s="15">
        <v>0.94681111066006396</v>
      </c>
      <c r="AQ82" s="15">
        <v>0.94681111066006396</v>
      </c>
      <c r="AR82" s="15">
        <v>0.94681111066006396</v>
      </c>
      <c r="AS82" s="15">
        <v>0.94215564588911704</v>
      </c>
      <c r="AT82" s="15">
        <v>0.94681111066006396</v>
      </c>
      <c r="AU82" s="15">
        <v>0.94681111066006396</v>
      </c>
      <c r="AX82" s="15">
        <v>0.94681111066006396</v>
      </c>
      <c r="AY82" s="15">
        <v>0.94407065033041504</v>
      </c>
      <c r="AZ82" s="15">
        <v>0.94681111066006396</v>
      </c>
      <c r="BA82" s="15">
        <v>0.94681111066006396</v>
      </c>
      <c r="BB82" s="15">
        <v>0.94674278509119802</v>
      </c>
      <c r="BC82" s="15">
        <v>0.94681111066006396</v>
      </c>
      <c r="BD82" s="15">
        <v>0.94681111066006396</v>
      </c>
      <c r="BE82" s="15">
        <v>0.94681111066006396</v>
      </c>
      <c r="BF82" s="15">
        <v>0.94407065033041504</v>
      </c>
      <c r="BG82" s="15">
        <v>0.94681111066006396</v>
      </c>
      <c r="BH82" s="15">
        <v>0.94681111066006396</v>
      </c>
      <c r="BI82" s="15">
        <v>0.94407065033041504</v>
      </c>
      <c r="BJ82" s="15">
        <v>0.94681111066006396</v>
      </c>
      <c r="BK82" s="15">
        <v>0.94681111066006396</v>
      </c>
      <c r="BL82" s="15">
        <v>0.94681111066006396</v>
      </c>
      <c r="BM82" s="15">
        <v>0.94681111066006396</v>
      </c>
      <c r="BN82" s="15">
        <v>0.94681111066006396</v>
      </c>
      <c r="BO82" s="15">
        <v>0.94681111066006396</v>
      </c>
      <c r="BP82" s="15">
        <v>0.94681111066006396</v>
      </c>
      <c r="BQ82" s="15">
        <v>0.94681111066006396</v>
      </c>
      <c r="BR82" s="15">
        <v>0.94681111066006396</v>
      </c>
    </row>
    <row r="83" spans="1:93" ht="14.25" customHeight="1" x14ac:dyDescent="0.3">
      <c r="A83" s="14" t="s">
        <v>94</v>
      </c>
      <c r="D83" s="14">
        <v>0.94215564588911704</v>
      </c>
      <c r="E83" s="14">
        <v>0.94215564588911704</v>
      </c>
      <c r="F83" s="14">
        <v>0.94215564588911704</v>
      </c>
      <c r="G83" s="14">
        <v>0.94215564588911704</v>
      </c>
      <c r="H83" s="14">
        <v>0.94215564588911704</v>
      </c>
      <c r="I83" s="14">
        <v>0.94140358692937498</v>
      </c>
      <c r="J83" s="14">
        <v>0.94215564588911704</v>
      </c>
      <c r="K83" s="14">
        <v>0.94181394390887196</v>
      </c>
      <c r="L83" s="14">
        <v>0.94201899367936803</v>
      </c>
      <c r="M83" s="14">
        <v>0.94215564588911704</v>
      </c>
      <c r="N83" s="14">
        <v>0.94215564588911704</v>
      </c>
      <c r="O83" s="14">
        <v>0.94215564588911704</v>
      </c>
      <c r="P83" s="14">
        <v>0.94215564588911704</v>
      </c>
      <c r="Q83" s="14">
        <v>0.94215564588911704</v>
      </c>
      <c r="R83" s="14">
        <v>0.94215564588911704</v>
      </c>
      <c r="S83" s="14">
        <v>0.94215564588911704</v>
      </c>
      <c r="T83" s="14">
        <v>0.94215564588911704</v>
      </c>
      <c r="U83" s="14">
        <v>0.94215564588911704</v>
      </c>
      <c r="V83" s="14">
        <v>0.94215564588911704</v>
      </c>
      <c r="W83" s="14">
        <v>0.94215564588911704</v>
      </c>
      <c r="X83" s="14">
        <v>0.94215564588911704</v>
      </c>
      <c r="Z83" s="7"/>
      <c r="AA83" s="7">
        <v>0.94215564588911704</v>
      </c>
      <c r="AB83" s="15">
        <v>0.94215564588911704</v>
      </c>
      <c r="AC83" s="15">
        <v>0.94215564588911704</v>
      </c>
      <c r="AD83" s="15">
        <v>0.94215564588911704</v>
      </c>
      <c r="AE83" s="15">
        <v>0.94215564588911704</v>
      </c>
      <c r="AF83" s="15">
        <v>0.94215564588911704</v>
      </c>
      <c r="AG83" s="15">
        <v>0.94215564588911704</v>
      </c>
      <c r="AH83" s="15">
        <v>0.94215564588911704</v>
      </c>
      <c r="AI83" s="15">
        <v>0.94215564588911704</v>
      </c>
      <c r="AJ83" s="15">
        <v>0.94215564588911704</v>
      </c>
      <c r="AK83" s="15">
        <v>0.94215564588911704</v>
      </c>
      <c r="AL83" s="15">
        <v>0.94215564588911704</v>
      </c>
      <c r="AM83" s="15">
        <v>0.94215564588911704</v>
      </c>
      <c r="AN83" s="15">
        <v>0.94215564588911704</v>
      </c>
      <c r="AO83" s="15">
        <v>0.94215564588911704</v>
      </c>
      <c r="AP83" s="15">
        <v>0.94215564588911704</v>
      </c>
      <c r="AQ83" s="15">
        <v>0.94215564588911704</v>
      </c>
      <c r="AR83" s="15">
        <v>0.94215564588911704</v>
      </c>
      <c r="AS83" s="15">
        <v>0.93892015130681294</v>
      </c>
      <c r="AT83" s="15">
        <v>0.94215564588911704</v>
      </c>
      <c r="AU83" s="15">
        <v>0.94215564588911704</v>
      </c>
      <c r="AX83" s="15">
        <v>0.93948403741049102</v>
      </c>
      <c r="AY83" s="15">
        <v>0.94215564588911704</v>
      </c>
      <c r="AZ83" s="15">
        <v>0.94215564588911704</v>
      </c>
      <c r="BA83" s="15">
        <v>0.94215564588911704</v>
      </c>
      <c r="BB83" s="15">
        <v>0.939415343119954</v>
      </c>
      <c r="BC83" s="15">
        <v>0.94215564588911704</v>
      </c>
      <c r="BD83" s="15">
        <v>0.939415343119954</v>
      </c>
      <c r="BE83" s="15">
        <v>0.94215564588911704</v>
      </c>
      <c r="BF83" s="15">
        <v>0.94215564588911704</v>
      </c>
      <c r="BG83" s="15">
        <v>0.94215564588911704</v>
      </c>
      <c r="BH83" s="15">
        <v>0.939415343119954</v>
      </c>
      <c r="BI83" s="15">
        <v>0.939415343119954</v>
      </c>
      <c r="BJ83" s="15">
        <v>0.939415343119954</v>
      </c>
      <c r="BK83" s="15">
        <v>0.94215564588911704</v>
      </c>
      <c r="BL83" s="15">
        <v>0.94215564588911704</v>
      </c>
      <c r="BM83" s="15">
        <v>0.94215564588911704</v>
      </c>
      <c r="BN83" s="15">
        <v>0.94215564588911704</v>
      </c>
      <c r="BO83" s="15">
        <v>0.94215564588911704</v>
      </c>
      <c r="BP83" s="15">
        <v>0.94215564588911704</v>
      </c>
      <c r="BQ83" s="15">
        <v>0.94215564588911704</v>
      </c>
      <c r="BR83" s="15">
        <v>0.939415343119954</v>
      </c>
    </row>
    <row r="84" spans="1:93" ht="14.25" customHeight="1" x14ac:dyDescent="0.3">
      <c r="A84" s="14" t="s">
        <v>95</v>
      </c>
      <c r="D84" s="14">
        <v>0.93878350541424305</v>
      </c>
      <c r="E84" s="14">
        <v>0.93892015130681294</v>
      </c>
      <c r="F84" s="14">
        <v>0.93871516816348199</v>
      </c>
      <c r="G84" s="14">
        <v>0.93892015130681294</v>
      </c>
      <c r="H84" s="14">
        <v>0.93707220785018397</v>
      </c>
      <c r="I84" s="14">
        <v>0.93885183312802101</v>
      </c>
      <c r="J84" s="14">
        <v>0.93885183312802101</v>
      </c>
      <c r="K84" s="14">
        <v>0.93892015130681294</v>
      </c>
      <c r="L84" s="14">
        <v>0.93892015130681294</v>
      </c>
      <c r="M84" s="14">
        <v>0.93892015130681294</v>
      </c>
      <c r="N84" s="14">
        <v>0.93892015130681294</v>
      </c>
      <c r="O84" s="14">
        <v>0.93892015130681294</v>
      </c>
      <c r="P84" s="14">
        <v>0.93892015130681294</v>
      </c>
      <c r="Q84" s="14">
        <v>0.93885183312802101</v>
      </c>
      <c r="R84" s="14">
        <v>0.93892015130681294</v>
      </c>
      <c r="S84" s="14">
        <v>0.93885183312802101</v>
      </c>
      <c r="T84" s="14">
        <v>0.93892015130681294</v>
      </c>
      <c r="U84" s="14">
        <v>0.93892015130681294</v>
      </c>
      <c r="V84" s="14">
        <v>0.93892015130681294</v>
      </c>
      <c r="W84" s="14">
        <v>0.93892015130681294</v>
      </c>
      <c r="X84" s="14">
        <v>0.93892015130681294</v>
      </c>
      <c r="Z84" s="7"/>
      <c r="AA84" s="7">
        <v>0.93892015130681294</v>
      </c>
      <c r="AB84" s="15">
        <v>0.93892015130681294</v>
      </c>
      <c r="AC84" s="15">
        <v>0.93892015130681294</v>
      </c>
      <c r="AD84" s="15">
        <v>0.93892015130681294</v>
      </c>
      <c r="AE84" s="15">
        <v>0.93892015130681294</v>
      </c>
      <c r="AF84" s="15">
        <v>0.93892015130681294</v>
      </c>
      <c r="AG84" s="15">
        <v>0.93892015130681294</v>
      </c>
      <c r="AH84" s="15">
        <v>0.93892015130681294</v>
      </c>
      <c r="AI84" s="15">
        <v>0.93892015130681294</v>
      </c>
      <c r="AJ84" s="15">
        <v>0.93892015130681294</v>
      </c>
      <c r="AK84" s="15">
        <v>0.93892015130681294</v>
      </c>
      <c r="AL84" s="15">
        <v>0.93892015130681294</v>
      </c>
      <c r="AM84" s="15">
        <v>0.93892015130681294</v>
      </c>
      <c r="AN84" s="15">
        <v>0.93892015130681294</v>
      </c>
      <c r="AO84" s="15">
        <v>0.93892015130681294</v>
      </c>
      <c r="AP84" s="15">
        <v>0.93892015130681294</v>
      </c>
      <c r="AQ84" s="15">
        <v>0.93892015130681294</v>
      </c>
      <c r="AR84" s="15">
        <v>0.93892015130681294</v>
      </c>
      <c r="AS84" s="15">
        <v>0.92479489709067897</v>
      </c>
      <c r="AT84" s="15">
        <v>0.93892015130681294</v>
      </c>
      <c r="AU84" s="15">
        <v>0.93892015130681294</v>
      </c>
      <c r="AX84" s="15">
        <v>0.93892015130681294</v>
      </c>
      <c r="AY84" s="15">
        <v>0.93892015130681294</v>
      </c>
      <c r="AZ84" s="15">
        <v>0.93892015130681294</v>
      </c>
      <c r="BA84" s="15">
        <v>0.93892015130681294</v>
      </c>
      <c r="BB84" s="15">
        <v>0.93617996709113305</v>
      </c>
      <c r="BC84" s="15">
        <v>0.93892015130681294</v>
      </c>
      <c r="BD84" s="15">
        <v>0.93617996709113305</v>
      </c>
      <c r="BE84" s="15">
        <v>0.93892015130681294</v>
      </c>
      <c r="BF84" s="15">
        <v>0.93892015130681294</v>
      </c>
      <c r="BG84" s="15">
        <v>0.93892015130681294</v>
      </c>
      <c r="BH84" s="15">
        <v>0.93892015130681294</v>
      </c>
      <c r="BI84" s="15">
        <v>0.93617996709113305</v>
      </c>
      <c r="BJ84" s="15">
        <v>0.93617996709113305</v>
      </c>
      <c r="BK84" s="15">
        <v>0.93892015130681294</v>
      </c>
      <c r="BL84" s="15">
        <v>0.93892015130681294</v>
      </c>
      <c r="BM84" s="15">
        <v>0.93617996709113305</v>
      </c>
      <c r="BN84" s="15">
        <v>0.93892015130681294</v>
      </c>
      <c r="BO84" s="15">
        <v>0.93892015130681294</v>
      </c>
      <c r="BP84" s="15">
        <v>0.93892015130681294</v>
      </c>
      <c r="BQ84" s="15">
        <v>0.93892015130681294</v>
      </c>
      <c r="BR84" s="15">
        <v>0.93892015130681294</v>
      </c>
    </row>
    <row r="85" spans="1:93" ht="14.25" customHeight="1" x14ac:dyDescent="0.3">
      <c r="A85" s="14" t="s">
        <v>96</v>
      </c>
      <c r="D85" s="14">
        <v>0.92532888629610999</v>
      </c>
      <c r="E85" s="14">
        <v>0.92525912210205496</v>
      </c>
      <c r="F85" s="14">
        <v>0.92546840920180795</v>
      </c>
      <c r="G85" s="14">
        <v>0.92546840920180795</v>
      </c>
      <c r="H85" s="14">
        <v>0.92546840920180795</v>
      </c>
      <c r="I85" s="14">
        <v>0.92546840920180795</v>
      </c>
      <c r="J85" s="14">
        <v>0.92546840920180795</v>
      </c>
      <c r="K85" s="14">
        <v>0.925398648641232</v>
      </c>
      <c r="L85" s="14">
        <v>0.92546840920180795</v>
      </c>
      <c r="M85" s="14">
        <v>0.92525912210205496</v>
      </c>
      <c r="N85" s="14">
        <v>0.92546840920180795</v>
      </c>
      <c r="O85" s="14">
        <v>0.92546840920180795</v>
      </c>
      <c r="P85" s="14">
        <v>0.92532888629610999</v>
      </c>
      <c r="Q85" s="14">
        <v>0.92546840920180795</v>
      </c>
      <c r="R85" s="14">
        <v>0.92546840920180795</v>
      </c>
      <c r="S85" s="14">
        <v>0.92546840920180795</v>
      </c>
      <c r="T85" s="14">
        <v>0.92546840920180795</v>
      </c>
      <c r="U85" s="14">
        <v>0.92546840920180795</v>
      </c>
      <c r="V85" s="14">
        <v>0.925398648641232</v>
      </c>
      <c r="W85" s="14">
        <v>0.92546840920180795</v>
      </c>
      <c r="X85" s="14">
        <v>0.92546840920180795</v>
      </c>
      <c r="Z85" s="7"/>
      <c r="AA85" s="7">
        <v>0.92479489709067897</v>
      </c>
      <c r="AB85" s="15">
        <v>0.92479489709067897</v>
      </c>
      <c r="AC85" s="15">
        <v>0.92479489709067897</v>
      </c>
      <c r="AD85" s="15">
        <v>0.92479489709067897</v>
      </c>
      <c r="AE85" s="15">
        <v>0.92479489709067897</v>
      </c>
      <c r="AF85" s="15">
        <v>0.92479489709067897</v>
      </c>
      <c r="AG85" s="15">
        <v>0.92479489709067897</v>
      </c>
      <c r="AH85" s="15">
        <v>0.92479489709067897</v>
      </c>
      <c r="AI85" s="15">
        <v>0.92479489709067897</v>
      </c>
      <c r="AJ85" s="15">
        <v>0.92479489709067897</v>
      </c>
      <c r="AK85" s="15">
        <v>0.92479489709067897</v>
      </c>
      <c r="AL85" s="15">
        <v>0.92479489709067897</v>
      </c>
      <c r="AM85" s="15">
        <v>0.92479489709067897</v>
      </c>
      <c r="AN85" s="15">
        <v>0.92479489709067897</v>
      </c>
      <c r="AO85" s="15">
        <v>0.92479489709067897</v>
      </c>
      <c r="AP85" s="15">
        <v>0.92479489709067897</v>
      </c>
      <c r="AQ85" s="15">
        <v>0.92479489709067897</v>
      </c>
      <c r="AR85" s="15">
        <v>0.92479489709067897</v>
      </c>
      <c r="AS85" s="15">
        <v>0.94316725848372795</v>
      </c>
      <c r="AT85" s="15">
        <v>0.92479489709067897</v>
      </c>
      <c r="AU85" s="15">
        <v>0.92479489709067897</v>
      </c>
      <c r="AX85" s="15">
        <v>0.92479489709067897</v>
      </c>
      <c r="AY85" s="15">
        <v>0.922055319156461</v>
      </c>
      <c r="AZ85" s="15">
        <v>0.92479489709067897</v>
      </c>
      <c r="BA85" s="15">
        <v>0.92479489709067897</v>
      </c>
      <c r="BB85" s="15">
        <v>0.922055319156461</v>
      </c>
      <c r="BC85" s="15">
        <v>0.92479489709067897</v>
      </c>
      <c r="BD85" s="15">
        <v>0.922055319156461</v>
      </c>
      <c r="BE85" s="15">
        <v>0.92479489709067897</v>
      </c>
      <c r="BF85" s="15">
        <v>0.92479489709067897</v>
      </c>
      <c r="BG85" s="15">
        <v>0.92479489709067897</v>
      </c>
      <c r="BH85" s="15">
        <v>0.922055319156461</v>
      </c>
      <c r="BI85" s="15">
        <v>0.922055319156461</v>
      </c>
      <c r="BJ85" s="15">
        <v>0.92465828321487098</v>
      </c>
      <c r="BK85" s="15">
        <v>0.922055319156461</v>
      </c>
      <c r="BL85" s="15">
        <v>0.92479489709067897</v>
      </c>
      <c r="BM85" s="15">
        <v>0.92479489709067897</v>
      </c>
      <c r="BN85" s="15">
        <v>0.92479489709067897</v>
      </c>
      <c r="BO85" s="15">
        <v>0.92479489709067897</v>
      </c>
      <c r="BP85" s="15">
        <v>0.92479489709067897</v>
      </c>
      <c r="BQ85" s="15">
        <v>0.92479489709067897</v>
      </c>
      <c r="BR85" s="15">
        <v>0.922055319156461</v>
      </c>
    </row>
    <row r="86" spans="1:93" ht="14.25" customHeight="1" x14ac:dyDescent="0.3">
      <c r="A86" s="14" t="s">
        <v>97</v>
      </c>
      <c r="D86" s="14">
        <v>0.94193599877034395</v>
      </c>
      <c r="E86" s="14">
        <v>0.94303060437529296</v>
      </c>
      <c r="F86" s="14">
        <v>0.94303060437529296</v>
      </c>
      <c r="G86" s="14">
        <v>0.94282555178067695</v>
      </c>
      <c r="H86" s="14">
        <v>0.94309893619031404</v>
      </c>
      <c r="I86" s="14">
        <v>0.94262041341989999</v>
      </c>
      <c r="J86" s="14">
        <v>0.94207295808049096</v>
      </c>
      <c r="K86" s="14">
        <v>0.94282555178067695</v>
      </c>
      <c r="L86" s="14">
        <v>0.94303060437529296</v>
      </c>
      <c r="M86" s="14">
        <v>0.94296226303667396</v>
      </c>
      <c r="N86" s="14">
        <v>0.94309893619031404</v>
      </c>
      <c r="O86" s="14">
        <v>0.94316725848372795</v>
      </c>
      <c r="P86" s="14">
        <v>0.94316725848372795</v>
      </c>
      <c r="Q86" s="14">
        <v>0.94309893619031404</v>
      </c>
      <c r="R86" s="14">
        <v>0.94316725848372795</v>
      </c>
      <c r="S86" s="14">
        <v>0.94289391217246499</v>
      </c>
      <c r="T86" s="14">
        <v>0.94296226303667396</v>
      </c>
      <c r="U86" s="14">
        <v>0.94316725848372795</v>
      </c>
      <c r="V86" s="14">
        <v>0.94316725848372795</v>
      </c>
      <c r="W86" s="14">
        <v>0.94275718185931501</v>
      </c>
      <c r="X86" s="14">
        <v>0.94282555178067695</v>
      </c>
      <c r="Z86" s="7"/>
      <c r="AA86" s="7">
        <v>0.94316725848372795</v>
      </c>
      <c r="AB86" s="15">
        <v>0.94316725848372795</v>
      </c>
      <c r="AC86" s="15">
        <v>0.94316725848372795</v>
      </c>
      <c r="AD86" s="15">
        <v>0.94316725848372795</v>
      </c>
      <c r="AE86" s="15">
        <v>0.94316725848372795</v>
      </c>
      <c r="AF86" s="15">
        <v>0.94316725848372795</v>
      </c>
      <c r="AG86" s="15">
        <v>0.94316725848372795</v>
      </c>
      <c r="AH86" s="15">
        <v>0.94316725848372795</v>
      </c>
      <c r="AI86" s="15">
        <v>0.94316725848372795</v>
      </c>
      <c r="AJ86" s="15">
        <v>0.94316725848372795</v>
      </c>
      <c r="AK86" s="15">
        <v>0.94316725848372795</v>
      </c>
      <c r="AL86" s="15">
        <v>0.94316725848372795</v>
      </c>
      <c r="AM86" s="15">
        <v>0.94316725848372795</v>
      </c>
      <c r="AN86" s="15">
        <v>0.94316725848372795</v>
      </c>
      <c r="AO86" s="15">
        <v>0.94316725848372795</v>
      </c>
      <c r="AP86" s="15">
        <v>0.94316725848372795</v>
      </c>
      <c r="AQ86" s="15">
        <v>0.94316725848372795</v>
      </c>
      <c r="AR86" s="15">
        <v>0.94316725848372795</v>
      </c>
      <c r="AS86" s="15">
        <v>0.91574043318949105</v>
      </c>
      <c r="AT86" s="15">
        <v>0.94316725848372795</v>
      </c>
      <c r="AU86" s="15">
        <v>0.94316725848372795</v>
      </c>
      <c r="AX86" s="15">
        <v>0.94152489144333296</v>
      </c>
      <c r="AY86" s="15">
        <v>0.94316725848372795</v>
      </c>
      <c r="AZ86" s="15">
        <v>0.94316725848372795</v>
      </c>
      <c r="BA86" s="15">
        <v>0.94316725848372795</v>
      </c>
      <c r="BB86" s="15">
        <v>0.94042692017568397</v>
      </c>
      <c r="BC86" s="15">
        <v>0.94316725848372795</v>
      </c>
      <c r="BD86" s="15">
        <v>0.94316725848372795</v>
      </c>
      <c r="BE86" s="15">
        <v>0.94316725848372795</v>
      </c>
      <c r="BF86" s="15">
        <v>0.94303060437529296</v>
      </c>
      <c r="BG86" s="15">
        <v>0.94316725848372795</v>
      </c>
      <c r="BH86" s="15">
        <v>0.94042692017568397</v>
      </c>
      <c r="BI86" s="15">
        <v>0.94042692017568397</v>
      </c>
      <c r="BJ86" s="15">
        <v>0.94042692017568397</v>
      </c>
      <c r="BK86" s="15">
        <v>0.94042692017568397</v>
      </c>
      <c r="BL86" s="15">
        <v>0.94316725848372795</v>
      </c>
      <c r="BM86" s="15">
        <v>0.94316725848372795</v>
      </c>
      <c r="BN86" s="15">
        <v>0.94316725848372795</v>
      </c>
      <c r="BO86" s="15">
        <v>0.94316725848372795</v>
      </c>
      <c r="BP86" s="15">
        <v>0.94316725848372795</v>
      </c>
      <c r="BQ86" s="15">
        <v>0.94316725848372795</v>
      </c>
      <c r="BR86" s="15">
        <v>0.94042692017568397</v>
      </c>
    </row>
    <row r="87" spans="1:93" ht="14.25" customHeight="1" x14ac:dyDescent="0.3">
      <c r="A87" s="14" t="s">
        <v>98</v>
      </c>
      <c r="D87" s="14">
        <v>0.91567214326306001</v>
      </c>
      <c r="E87" s="14">
        <v>0.91574043318949105</v>
      </c>
      <c r="F87" s="14">
        <v>0.91574043318949105</v>
      </c>
      <c r="G87" s="14">
        <v>0.91574043318949105</v>
      </c>
      <c r="H87" s="14">
        <v>0.91574043318949105</v>
      </c>
      <c r="I87" s="14">
        <v>0.91574043318949105</v>
      </c>
      <c r="J87" s="14">
        <v>0.91553553458371895</v>
      </c>
      <c r="K87" s="14">
        <v>0.91553553458371895</v>
      </c>
      <c r="L87" s="14">
        <v>0.91567214326306001</v>
      </c>
      <c r="M87" s="14">
        <v>0.91560384372847803</v>
      </c>
      <c r="N87" s="14">
        <v>0.91553553458371895</v>
      </c>
      <c r="O87" s="14">
        <v>0.91567214326306001</v>
      </c>
      <c r="P87" s="14">
        <v>0.91574043318949105</v>
      </c>
      <c r="Q87" s="14">
        <v>0.91574043318949105</v>
      </c>
      <c r="R87" s="14">
        <v>0.91574043318949105</v>
      </c>
      <c r="S87" s="14">
        <v>0.91574043318949105</v>
      </c>
      <c r="T87" s="14">
        <v>0.91574043318949105</v>
      </c>
      <c r="U87" s="14">
        <v>0.91574043318949105</v>
      </c>
      <c r="V87" s="14">
        <v>0.91567214326306001</v>
      </c>
      <c r="W87" s="14">
        <v>0.91574043318949105</v>
      </c>
      <c r="X87" s="14">
        <v>0.91574043318949105</v>
      </c>
      <c r="Z87" s="7"/>
      <c r="AA87" s="7">
        <v>0.91574043318949105</v>
      </c>
      <c r="AB87" s="15">
        <v>0.91574043318949105</v>
      </c>
      <c r="AC87" s="15">
        <v>0.91574043318949105</v>
      </c>
      <c r="AD87" s="15">
        <v>0.91574043318949105</v>
      </c>
      <c r="AE87" s="15">
        <v>0.91574043318949105</v>
      </c>
      <c r="AF87" s="15">
        <v>0.91574043318949105</v>
      </c>
      <c r="AG87" s="15">
        <v>0.91574043318949105</v>
      </c>
      <c r="AH87" s="15">
        <v>0.91574043318949105</v>
      </c>
      <c r="AI87" s="15">
        <v>0.91574043318949105</v>
      </c>
      <c r="AJ87" s="15">
        <v>0.91574043318949105</v>
      </c>
      <c r="AK87" s="15">
        <v>0.91574043318949105</v>
      </c>
      <c r="AL87" s="15">
        <v>0.91574043318949105</v>
      </c>
      <c r="AM87" s="15">
        <v>0.91574043318949105</v>
      </c>
      <c r="AN87" s="15">
        <v>0.91574043318949105</v>
      </c>
      <c r="AO87" s="15">
        <v>0.91574043318949105</v>
      </c>
      <c r="AP87" s="15">
        <v>0.91574043318949105</v>
      </c>
      <c r="AQ87" s="15">
        <v>0.91574043318949105</v>
      </c>
      <c r="AR87" s="15">
        <v>0.91574043318949105</v>
      </c>
      <c r="AS87" s="15">
        <v>0.91875630610570802</v>
      </c>
      <c r="AT87" s="15">
        <v>0.91574043318949105</v>
      </c>
      <c r="AU87" s="15">
        <v>0.91574043318949105</v>
      </c>
      <c r="AX87" s="15">
        <v>0.91300132168734605</v>
      </c>
      <c r="AY87" s="15">
        <v>0.91300132168734605</v>
      </c>
      <c r="AZ87" s="15">
        <v>0.91574043318949105</v>
      </c>
      <c r="BA87" s="15">
        <v>0.91574043318949105</v>
      </c>
      <c r="BB87" s="15">
        <v>0.91300132168734605</v>
      </c>
      <c r="BC87" s="15">
        <v>0.91574043318949105</v>
      </c>
      <c r="BD87" s="15">
        <v>0.91300132168734605</v>
      </c>
      <c r="BE87" s="15">
        <v>0.91574043318949105</v>
      </c>
      <c r="BF87" s="15">
        <v>0.91574043318949105</v>
      </c>
      <c r="BG87" s="15">
        <v>0.91574043318949105</v>
      </c>
      <c r="BH87" s="15">
        <v>0.91567214326306001</v>
      </c>
      <c r="BI87" s="15">
        <v>0.91300132168734605</v>
      </c>
      <c r="BJ87" s="15">
        <v>0.91574043318949105</v>
      </c>
      <c r="BK87" s="15">
        <v>0.91300132168734605</v>
      </c>
      <c r="BL87" s="15">
        <v>0.91574043318949105</v>
      </c>
      <c r="BM87" s="15">
        <v>0.91485191412979505</v>
      </c>
      <c r="BN87" s="15">
        <v>0.91574043318949105</v>
      </c>
      <c r="BO87" s="15">
        <v>0.91574043318949105</v>
      </c>
      <c r="BP87" s="15">
        <v>0.91574043318949105</v>
      </c>
      <c r="BQ87" s="15">
        <v>0.91574043318949105</v>
      </c>
      <c r="BR87" s="15">
        <v>0.91574043318949105</v>
      </c>
    </row>
    <row r="88" spans="1:93" ht="14.25" customHeight="1" x14ac:dyDescent="0.3">
      <c r="A88" s="14" t="s">
        <v>99</v>
      </c>
      <c r="D88" s="14">
        <v>0.92072471981528703</v>
      </c>
      <c r="E88" s="14">
        <v>0.91902458524236996</v>
      </c>
      <c r="F88" s="14">
        <v>0.91875630610570802</v>
      </c>
      <c r="G88" s="14">
        <v>0.91875630610570802</v>
      </c>
      <c r="H88" s="14">
        <v>0.91921247620850799</v>
      </c>
      <c r="I88" s="14">
        <v>0.918688011936454</v>
      </c>
      <c r="J88" s="14">
        <v>0.91875630610570802</v>
      </c>
      <c r="K88" s="14">
        <v>0.91875630610570802</v>
      </c>
      <c r="L88" s="14">
        <v>0.918688011936454</v>
      </c>
      <c r="M88" s="14">
        <v>0.91875630610570802</v>
      </c>
      <c r="N88" s="14">
        <v>0.91861970816858196</v>
      </c>
      <c r="O88" s="14">
        <v>0.91909355801158399</v>
      </c>
      <c r="P88" s="14">
        <v>0.918688011936454</v>
      </c>
      <c r="Q88" s="14">
        <v>0.91909355801158399</v>
      </c>
      <c r="R88" s="14">
        <v>0.91855139480006798</v>
      </c>
      <c r="S88" s="14">
        <v>0.91875630610570802</v>
      </c>
      <c r="T88" s="14">
        <v>0.918688011936454</v>
      </c>
      <c r="U88" s="14">
        <v>0.91875630610570802</v>
      </c>
      <c r="V88" s="14">
        <v>0.91875630610570802</v>
      </c>
      <c r="W88" s="14">
        <v>0.91875630610570802</v>
      </c>
      <c r="X88" s="14">
        <v>0.91875630610570802</v>
      </c>
      <c r="Z88" s="7"/>
      <c r="AA88" s="7">
        <v>0.91875630610570802</v>
      </c>
      <c r="AB88" s="15">
        <v>0.91875630610570802</v>
      </c>
      <c r="AC88" s="15">
        <v>0.91875630610570802</v>
      </c>
      <c r="AD88" s="15">
        <v>0.91875630610570802</v>
      </c>
      <c r="AE88" s="15">
        <v>0.91875630610570802</v>
      </c>
      <c r="AF88" s="15">
        <v>0.91875630610570802</v>
      </c>
      <c r="AG88" s="15">
        <v>0.91875630610570802</v>
      </c>
      <c r="AH88" s="15">
        <v>0.91875630610570802</v>
      </c>
      <c r="AI88" s="15">
        <v>0.91875630610570802</v>
      </c>
      <c r="AJ88" s="15">
        <v>0.91875630610570802</v>
      </c>
      <c r="AK88" s="15">
        <v>0.91875630610570802</v>
      </c>
      <c r="AL88" s="15">
        <v>0.91875630610570802</v>
      </c>
      <c r="AM88" s="15">
        <v>0.91875630610570802</v>
      </c>
      <c r="AN88" s="15">
        <v>0.91875630610570802</v>
      </c>
      <c r="AO88" s="15">
        <v>0.91875630610570802</v>
      </c>
      <c r="AP88" s="15">
        <v>0.91875630610570802</v>
      </c>
      <c r="AQ88" s="15">
        <v>0.91875630610570802</v>
      </c>
      <c r="AR88" s="15">
        <v>0.91875630610570802</v>
      </c>
      <c r="AS88" s="15">
        <v>0.92459346413417598</v>
      </c>
      <c r="AT88" s="15">
        <v>0.91875630610570802</v>
      </c>
      <c r="AU88" s="15">
        <v>0.91875630610570802</v>
      </c>
      <c r="AX88" s="15">
        <v>0.91842598314052803</v>
      </c>
      <c r="AY88" s="15">
        <v>0.91668312968502497</v>
      </c>
      <c r="AZ88" s="15">
        <v>0.91875630610570802</v>
      </c>
      <c r="BA88" s="15">
        <v>0.91875630610570802</v>
      </c>
      <c r="BB88" s="15">
        <v>0.91675175277380705</v>
      </c>
      <c r="BC88" s="15">
        <v>0.91875630610570802</v>
      </c>
      <c r="BD88" s="15">
        <v>0.91875630610570802</v>
      </c>
      <c r="BE88" s="15">
        <v>0.91875630610570802</v>
      </c>
      <c r="BF88" s="15">
        <v>0.91875630610570802</v>
      </c>
      <c r="BG88" s="15">
        <v>0.91826282560175099</v>
      </c>
      <c r="BH88" s="15">
        <v>0.91792573617640205</v>
      </c>
      <c r="BI88" s="15">
        <v>0.91668312968502497</v>
      </c>
      <c r="BJ88" s="15">
        <v>0.91792573617640205</v>
      </c>
      <c r="BK88" s="15">
        <v>0.91821157058339797</v>
      </c>
      <c r="BL88" s="15">
        <v>0.91875630610570802</v>
      </c>
      <c r="BM88" s="15">
        <v>0.91875630610570802</v>
      </c>
      <c r="BN88" s="15">
        <v>0.91875630610570802</v>
      </c>
      <c r="BO88" s="15">
        <v>0.91792573617640205</v>
      </c>
      <c r="BP88" s="15">
        <v>0.91875630610570802</v>
      </c>
      <c r="BQ88" s="15">
        <v>0.91875630610570802</v>
      </c>
      <c r="BR88" s="15">
        <v>0.91792573617640205</v>
      </c>
    </row>
    <row r="89" spans="1:93" ht="14.25" customHeight="1" x14ac:dyDescent="0.3">
      <c r="A89" s="14" t="s">
        <v>100</v>
      </c>
      <c r="D89" s="14">
        <v>0.92343102767681395</v>
      </c>
      <c r="E89" s="14">
        <v>0.92459346413417598</v>
      </c>
      <c r="F89" s="14">
        <v>0.92445685076801598</v>
      </c>
      <c r="G89" s="14">
        <v>0.92438852971264995</v>
      </c>
      <c r="H89" s="14">
        <v>0.92432019907307295</v>
      </c>
      <c r="I89" s="14">
        <v>0.92486190786845601</v>
      </c>
      <c r="J89" s="14">
        <v>0.92459346413417598</v>
      </c>
      <c r="K89" s="14">
        <v>0.92459346413417598</v>
      </c>
      <c r="L89" s="14">
        <v>0.92445685076801598</v>
      </c>
      <c r="M89" s="14">
        <v>0.92459346413417598</v>
      </c>
      <c r="N89" s="14">
        <v>0.92438852971264995</v>
      </c>
      <c r="O89" s="14">
        <v>0.92459346413417598</v>
      </c>
      <c r="P89" s="14">
        <v>0.92452516224118597</v>
      </c>
      <c r="Q89" s="14">
        <v>0.92459346413417598</v>
      </c>
      <c r="R89" s="14">
        <v>0.92459346413417598</v>
      </c>
      <c r="S89" s="14">
        <v>0.92459346413417598</v>
      </c>
      <c r="T89" s="14">
        <v>0.92452516224118597</v>
      </c>
      <c r="U89" s="14">
        <v>0.92459346413417598</v>
      </c>
      <c r="V89" s="14">
        <v>0.92459346413417598</v>
      </c>
      <c r="W89" s="14">
        <v>0.92452516224118597</v>
      </c>
      <c r="X89" s="14">
        <v>0.92459346413417598</v>
      </c>
      <c r="Z89" s="7"/>
      <c r="AA89" s="7">
        <v>0.92459346413417598</v>
      </c>
      <c r="AB89" s="15">
        <v>0.92459346413417598</v>
      </c>
      <c r="AC89" s="15">
        <v>0.92459346413417598</v>
      </c>
      <c r="AD89" s="15">
        <v>0.92459346413417598</v>
      </c>
      <c r="AE89" s="15">
        <v>0.92459346413417598</v>
      </c>
      <c r="AF89" s="15">
        <v>0.92459346413417598</v>
      </c>
      <c r="AG89" s="15">
        <v>0.92459346413417598</v>
      </c>
      <c r="AH89" s="15">
        <v>0.92459346413417598</v>
      </c>
      <c r="AI89" s="15">
        <v>0.92459346413417598</v>
      </c>
      <c r="AJ89" s="15">
        <v>0.92459346413417598</v>
      </c>
      <c r="AK89" s="15">
        <v>0.92459346413417598</v>
      </c>
      <c r="AL89" s="15">
        <v>0.92459346413417598</v>
      </c>
      <c r="AM89" s="15">
        <v>0.92459346413417598</v>
      </c>
      <c r="AN89" s="15">
        <v>0.92459346413417598</v>
      </c>
      <c r="AO89" s="15">
        <v>0.92459346413417598</v>
      </c>
      <c r="AP89" s="15">
        <v>0.92459346413417598</v>
      </c>
      <c r="AQ89" s="15">
        <v>0.92459346413417598</v>
      </c>
      <c r="AR89" s="15">
        <v>0.92459346413417598</v>
      </c>
      <c r="AS89" s="15">
        <v>0.90430107526881698</v>
      </c>
      <c r="AT89" s="15">
        <v>0.92459346413417598</v>
      </c>
      <c r="AU89" s="15">
        <v>0.92459346413417598</v>
      </c>
      <c r="AX89" s="15">
        <v>0.92459346413417598</v>
      </c>
      <c r="AY89" s="15">
        <v>0.92198740117774503</v>
      </c>
      <c r="AZ89" s="15">
        <v>0.92459346413417598</v>
      </c>
      <c r="BA89" s="15">
        <v>0.92459346413417598</v>
      </c>
      <c r="BB89" s="15">
        <v>0.92191872388822305</v>
      </c>
      <c r="BC89" s="15">
        <v>0.92459346413417598</v>
      </c>
      <c r="BD89" s="15">
        <v>0.92198740117774503</v>
      </c>
      <c r="BE89" s="15">
        <v>0.92459346413417598</v>
      </c>
      <c r="BF89" s="15">
        <v>0.92198740117774503</v>
      </c>
      <c r="BG89" s="15">
        <v>0.92459346413417598</v>
      </c>
      <c r="BH89" s="15">
        <v>0.92445685076801598</v>
      </c>
      <c r="BI89" s="15">
        <v>0.92191872388822305</v>
      </c>
      <c r="BJ89" s="15">
        <v>0.92459346413417598</v>
      </c>
      <c r="BK89" s="15">
        <v>0.92253647198075095</v>
      </c>
      <c r="BL89" s="15">
        <v>0.92459346413417598</v>
      </c>
      <c r="BM89" s="15">
        <v>0.92459346413417598</v>
      </c>
      <c r="BN89" s="15">
        <v>0.92459346413417598</v>
      </c>
      <c r="BO89" s="15">
        <v>0.92459346413417598</v>
      </c>
      <c r="BP89" s="15">
        <v>0.92459346413417598</v>
      </c>
      <c r="BQ89" s="15">
        <v>0.92459346413417598</v>
      </c>
      <c r="BR89" s="15">
        <v>0.92223416891941401</v>
      </c>
    </row>
    <row r="90" spans="1:93" ht="14.25" customHeight="1" x14ac:dyDescent="0.3">
      <c r="A90" s="14" t="s">
        <v>101</v>
      </c>
      <c r="D90" s="14">
        <v>0.90409622960942604</v>
      </c>
      <c r="E90" s="14">
        <v>0.90430107526881698</v>
      </c>
      <c r="F90" s="14">
        <v>0.90430107526881698</v>
      </c>
      <c r="G90" s="14">
        <v>0.90368627772800703</v>
      </c>
      <c r="H90" s="14">
        <v>0.902659875495189</v>
      </c>
      <c r="I90" s="14">
        <v>0.90430107526881698</v>
      </c>
      <c r="J90" s="14">
        <v>0.90416452114158596</v>
      </c>
      <c r="K90" s="14">
        <v>0.90395961759779297</v>
      </c>
      <c r="L90" s="14">
        <v>0.903754627181385</v>
      </c>
      <c r="M90" s="14">
        <v>0.90402792842884305</v>
      </c>
      <c r="N90" s="14">
        <v>0.90430107526881698</v>
      </c>
      <c r="O90" s="14">
        <v>0.90430107526881698</v>
      </c>
      <c r="P90" s="14">
        <v>0.90402792842884305</v>
      </c>
      <c r="Q90" s="14">
        <v>0.90409622960942604</v>
      </c>
      <c r="R90" s="14">
        <v>0.90463773832112204</v>
      </c>
      <c r="S90" s="14">
        <v>0.90430107526881698</v>
      </c>
      <c r="T90" s="14">
        <v>0.90423280302736797</v>
      </c>
      <c r="U90" s="14">
        <v>0.90423280302736797</v>
      </c>
      <c r="V90" s="14">
        <v>0.90463773832112204</v>
      </c>
      <c r="W90" s="14">
        <v>0.90423280302736797</v>
      </c>
      <c r="X90" s="14">
        <v>0.90430107526881698</v>
      </c>
      <c r="Z90" s="7"/>
      <c r="AA90" s="7">
        <v>0.90430107526881698</v>
      </c>
      <c r="AB90" s="15">
        <v>0.90430107526881698</v>
      </c>
      <c r="AC90" s="15">
        <v>0.90430107526881698</v>
      </c>
      <c r="AD90" s="15">
        <v>0.90430107526881698</v>
      </c>
      <c r="AE90" s="15">
        <v>0.90430107526881698</v>
      </c>
      <c r="AF90" s="15">
        <v>0.90430107526881698</v>
      </c>
      <c r="AG90" s="15">
        <v>0.90430107526881698</v>
      </c>
      <c r="AH90" s="15">
        <v>0.90430107526881698</v>
      </c>
      <c r="AI90" s="15">
        <v>0.90430107526881698</v>
      </c>
      <c r="AJ90" s="15">
        <v>0.90430107526881698</v>
      </c>
      <c r="AK90" s="15">
        <v>0.90430107526881698</v>
      </c>
      <c r="AL90" s="15">
        <v>0.90430107526881698</v>
      </c>
      <c r="AM90" s="15">
        <v>0.90430107526881698</v>
      </c>
      <c r="AN90" s="15">
        <v>0.90430107526881698</v>
      </c>
      <c r="AO90" s="15">
        <v>0.90430107526881698</v>
      </c>
      <c r="AP90" s="15">
        <v>0.90430107526881698</v>
      </c>
      <c r="AQ90" s="15">
        <v>0.90430107526881698</v>
      </c>
      <c r="AR90" s="15">
        <v>0.90430107526881698</v>
      </c>
      <c r="AS90" s="15">
        <v>0.89969465404406002</v>
      </c>
      <c r="AT90" s="15">
        <v>0.90430107526881698</v>
      </c>
      <c r="AU90" s="15">
        <v>0.90430107526881698</v>
      </c>
      <c r="AX90" s="15">
        <v>0.90368627772800703</v>
      </c>
      <c r="AY90" s="15">
        <v>0.90169514758292901</v>
      </c>
      <c r="AZ90" s="15">
        <v>0.90430107526881698</v>
      </c>
      <c r="BA90" s="15">
        <v>0.90430107526881698</v>
      </c>
      <c r="BB90" s="15">
        <v>0.90169514758292901</v>
      </c>
      <c r="BC90" s="15">
        <v>0.90430107526881698</v>
      </c>
      <c r="BD90" s="15">
        <v>0.90169514758292901</v>
      </c>
      <c r="BE90" s="15">
        <v>0.90430107526881698</v>
      </c>
      <c r="BF90" s="15">
        <v>0.90169514758292901</v>
      </c>
      <c r="BG90" s="15">
        <v>0.90430107526881698</v>
      </c>
      <c r="BH90" s="15">
        <v>0.90430107526881698</v>
      </c>
      <c r="BI90" s="15">
        <v>0.90194716371196104</v>
      </c>
      <c r="BJ90" s="15">
        <v>0.90194716371196104</v>
      </c>
      <c r="BK90" s="15">
        <v>0.90430107526881698</v>
      </c>
      <c r="BL90" s="15">
        <v>0.90430107526881698</v>
      </c>
      <c r="BM90" s="15">
        <v>0.90238580024287096</v>
      </c>
      <c r="BN90" s="15">
        <v>0.90430107526881698</v>
      </c>
      <c r="BO90" s="15">
        <v>0.90430107526881698</v>
      </c>
      <c r="BP90" s="15">
        <v>0.90430107526881698</v>
      </c>
      <c r="BQ90" s="15">
        <v>0.90430107526881698</v>
      </c>
      <c r="BR90" s="15">
        <v>0.90169514758292901</v>
      </c>
    </row>
    <row r="91" spans="1:93" ht="14.25" customHeight="1" x14ac:dyDescent="0.3">
      <c r="A91" s="14" t="s">
        <v>102</v>
      </c>
      <c r="D91" s="14">
        <v>0.89948983187785603</v>
      </c>
      <c r="E91" s="14">
        <v>0.89860126349206504</v>
      </c>
      <c r="F91" s="14">
        <v>0.89901157518864505</v>
      </c>
      <c r="G91" s="14">
        <v>0.89955811559354104</v>
      </c>
      <c r="H91" s="14">
        <v>0.89969465404406002</v>
      </c>
      <c r="I91" s="14">
        <v>0.89962638964825903</v>
      </c>
      <c r="J91" s="14">
        <v>0.89955811559354104</v>
      </c>
      <c r="K91" s="14">
        <v>0.89948983187785603</v>
      </c>
      <c r="L91" s="14">
        <v>0.89969465404406002</v>
      </c>
      <c r="M91" s="14">
        <v>0.89969465404406002</v>
      </c>
      <c r="N91" s="14">
        <v>0.89969465404406002</v>
      </c>
      <c r="O91" s="14">
        <v>0.89969465404406002</v>
      </c>
      <c r="P91" s="14">
        <v>0.89942153849915296</v>
      </c>
      <c r="Q91" s="14">
        <v>0.89969465404406002</v>
      </c>
      <c r="R91" s="14">
        <v>0.89928492274448701</v>
      </c>
      <c r="S91" s="14">
        <v>0.89955811559354104</v>
      </c>
      <c r="T91" s="14">
        <v>0.89887484335460599</v>
      </c>
      <c r="U91" s="14">
        <v>0.89948983187785603</v>
      </c>
      <c r="V91" s="14">
        <v>0.89901157518864505</v>
      </c>
      <c r="W91" s="14">
        <v>0.89887484335460599</v>
      </c>
      <c r="X91" s="14">
        <v>0.89969465404406002</v>
      </c>
      <c r="Z91" s="7"/>
      <c r="AA91" s="7">
        <v>0.89969465404406002</v>
      </c>
      <c r="AB91" s="15">
        <v>0.89969465404406002</v>
      </c>
      <c r="AC91" s="15">
        <v>0.89969465404406002</v>
      </c>
      <c r="AD91" s="15">
        <v>0.89969465404406002</v>
      </c>
      <c r="AE91" s="15">
        <v>0.89969465404406002</v>
      </c>
      <c r="AF91" s="15">
        <v>0.89969465404406002</v>
      </c>
      <c r="AG91" s="15">
        <v>0.89969465404406002</v>
      </c>
      <c r="AH91" s="15">
        <v>0.89969465404406002</v>
      </c>
      <c r="AI91" s="15">
        <v>0.89969465404406002</v>
      </c>
      <c r="AJ91" s="15">
        <v>0.89969465404406002</v>
      </c>
      <c r="AK91" s="15">
        <v>0.89969465404406002</v>
      </c>
      <c r="AL91" s="15">
        <v>0.89969465404406002</v>
      </c>
      <c r="AM91" s="15">
        <v>0.89969465404406002</v>
      </c>
      <c r="AN91" s="15">
        <v>0.89969465404406002</v>
      </c>
      <c r="AO91" s="15">
        <v>0.89969465404406002</v>
      </c>
      <c r="AP91" s="15">
        <v>0.89969465404406002</v>
      </c>
      <c r="AQ91" s="15">
        <v>0.89969465404406002</v>
      </c>
      <c r="AR91" s="15">
        <v>0.89969465404406002</v>
      </c>
      <c r="AS91" s="15">
        <v>0.86780310760476498</v>
      </c>
      <c r="AT91" s="15">
        <v>0.89969465404406002</v>
      </c>
      <c r="AU91" s="15">
        <v>0.89969465404406002</v>
      </c>
      <c r="AX91" s="15">
        <v>0.89757395714413102</v>
      </c>
      <c r="AY91" s="15">
        <v>0.89695652394816705</v>
      </c>
      <c r="AZ91" s="15">
        <v>0.89969465404406002</v>
      </c>
      <c r="BA91" s="15">
        <v>0.89969465404406002</v>
      </c>
      <c r="BB91" s="15">
        <v>0.89695652394816705</v>
      </c>
      <c r="BC91" s="15">
        <v>0.89969465404406002</v>
      </c>
      <c r="BD91" s="15">
        <v>0.89695652394816705</v>
      </c>
      <c r="BE91" s="15">
        <v>0.89969465404406002</v>
      </c>
      <c r="BF91" s="15">
        <v>0.89846441543064504</v>
      </c>
      <c r="BG91" s="15">
        <v>0.89969465404406002</v>
      </c>
      <c r="BH91" s="15">
        <v>0.89969465404406002</v>
      </c>
      <c r="BI91" s="15">
        <v>0.89695652394816705</v>
      </c>
      <c r="BJ91" s="15">
        <v>0.89695652394816705</v>
      </c>
      <c r="BK91" s="15">
        <v>0.89969465404406002</v>
      </c>
      <c r="BL91" s="15">
        <v>0.89969465404406002</v>
      </c>
      <c r="BM91" s="15">
        <v>0.89969465404406002</v>
      </c>
      <c r="BN91" s="15">
        <v>0.89969465404406002</v>
      </c>
      <c r="BO91" s="15">
        <v>0.89969465404406002</v>
      </c>
      <c r="BP91" s="15">
        <v>0.89969465404406002</v>
      </c>
      <c r="BQ91" s="15">
        <v>0.89969465404406002</v>
      </c>
      <c r="BR91" s="15">
        <v>0.89695652394816705</v>
      </c>
    </row>
    <row r="92" spans="1:93" ht="14.25" customHeight="1" x14ac:dyDescent="0.3">
      <c r="A92" s="14" t="s">
        <v>103</v>
      </c>
      <c r="D92" s="14">
        <v>0.86752032371870202</v>
      </c>
      <c r="E92" s="14">
        <v>0.86780310760476498</v>
      </c>
      <c r="F92" s="14">
        <v>0.86671076488205101</v>
      </c>
      <c r="G92" s="14">
        <v>0.86759848388278304</v>
      </c>
      <c r="H92" s="14">
        <v>0.86753025644982595</v>
      </c>
      <c r="I92" s="14">
        <v>0.86766670155152803</v>
      </c>
      <c r="J92" s="14">
        <v>0.86773490945815701</v>
      </c>
      <c r="K92" s="14">
        <v>0.86773490945815701</v>
      </c>
      <c r="L92" s="14">
        <v>0.86766670155152803</v>
      </c>
      <c r="M92" s="14">
        <v>0.86773490945815701</v>
      </c>
      <c r="N92" s="14">
        <v>0.86773490945815701</v>
      </c>
      <c r="O92" s="14">
        <v>0.86773490945815701</v>
      </c>
      <c r="P92" s="14">
        <v>0.86813815668541805</v>
      </c>
      <c r="Q92" s="14">
        <v>0.86780310760476498</v>
      </c>
      <c r="R92" s="14">
        <v>0.86800092010198504</v>
      </c>
      <c r="S92" s="14">
        <v>0.86806954264269598</v>
      </c>
      <c r="T92" s="14">
        <v>0.86793228905544095</v>
      </c>
      <c r="U92" s="14">
        <v>0.86793228905544095</v>
      </c>
      <c r="V92" s="14">
        <v>0.86766670155152803</v>
      </c>
      <c r="W92" s="14">
        <v>0.86786364949525496</v>
      </c>
      <c r="X92" s="14">
        <v>0.86773490945815701</v>
      </c>
      <c r="Z92" s="7"/>
      <c r="AA92" s="7">
        <v>0.86780310760476498</v>
      </c>
      <c r="AB92" s="15">
        <v>0.86780310760476498</v>
      </c>
      <c r="AC92" s="15">
        <v>0.86780310760476498</v>
      </c>
      <c r="AD92" s="15">
        <v>0.86780310760476498</v>
      </c>
      <c r="AE92" s="15">
        <v>0.86780310760476498</v>
      </c>
      <c r="AF92" s="15">
        <v>0.86780310760476498</v>
      </c>
      <c r="AG92" s="15">
        <v>0.86780310760476498</v>
      </c>
      <c r="AH92" s="15">
        <v>0.86780310760476498</v>
      </c>
      <c r="AI92" s="15">
        <v>0.86780310760476498</v>
      </c>
      <c r="AJ92" s="15">
        <v>0.86780310760476498</v>
      </c>
      <c r="AK92" s="15">
        <v>0.86780310760476498</v>
      </c>
      <c r="AL92" s="15">
        <v>0.86780310760476498</v>
      </c>
      <c r="AM92" s="15">
        <v>0.86780310760476498</v>
      </c>
      <c r="AN92" s="15">
        <v>0.86780310760476498</v>
      </c>
      <c r="AO92" s="15">
        <v>0.86780310760476498</v>
      </c>
      <c r="AP92" s="15">
        <v>0.86780310760476498</v>
      </c>
      <c r="AQ92" s="15">
        <v>0.86780310760476498</v>
      </c>
      <c r="AR92" s="15">
        <v>0.86780310760476498</v>
      </c>
      <c r="AS92" s="15">
        <v>0.80231983520976002</v>
      </c>
      <c r="AT92" s="15">
        <v>0.86780310760476498</v>
      </c>
      <c r="AU92" s="15">
        <v>0.86780310760476498</v>
      </c>
      <c r="AX92" s="15">
        <v>0.86780310760476498</v>
      </c>
      <c r="AY92" s="15">
        <v>0.86506754816733</v>
      </c>
      <c r="AZ92" s="15">
        <v>0.86780310760476498</v>
      </c>
      <c r="BA92" s="15">
        <v>0.86780310760476498</v>
      </c>
      <c r="BB92" s="15">
        <v>0.86506754816733</v>
      </c>
      <c r="BC92" s="15">
        <v>0.86780310760476498</v>
      </c>
      <c r="BD92" s="15">
        <v>0.86506754816733</v>
      </c>
      <c r="BE92" s="15">
        <v>0.86780310760476498</v>
      </c>
      <c r="BF92" s="15">
        <v>0.86780310760476498</v>
      </c>
      <c r="BG92" s="15">
        <v>0.86554740401895003</v>
      </c>
      <c r="BH92" s="15">
        <v>0.86534181051764303</v>
      </c>
      <c r="BI92" s="15">
        <v>0.86506754816733</v>
      </c>
      <c r="BJ92" s="15">
        <v>0.86506754816733</v>
      </c>
      <c r="BK92" s="15">
        <v>0.86780310760476498</v>
      </c>
      <c r="BL92" s="15">
        <v>0.86780310760476498</v>
      </c>
      <c r="BM92" s="15">
        <v>0.86780310760476498</v>
      </c>
      <c r="BN92" s="15">
        <v>0.86780310760476498</v>
      </c>
      <c r="BO92" s="15">
        <v>0.86780310760476498</v>
      </c>
      <c r="BP92" s="15">
        <v>0.86780310760476498</v>
      </c>
      <c r="BQ92" s="15">
        <v>0.86780310760476498</v>
      </c>
      <c r="BR92" s="15">
        <v>0.86575290907392299</v>
      </c>
    </row>
    <row r="93" spans="1:93" ht="14.25" customHeight="1" x14ac:dyDescent="0.3">
      <c r="A93" s="14" t="s">
        <v>104</v>
      </c>
      <c r="D93" s="14">
        <v>0.80299299607152197</v>
      </c>
      <c r="E93" s="14">
        <v>0.80310744955230395</v>
      </c>
      <c r="F93" s="14">
        <v>0.80112934508621803</v>
      </c>
      <c r="G93" s="14">
        <v>0.80200498697803502</v>
      </c>
      <c r="H93" s="14">
        <v>0.80264030424842903</v>
      </c>
      <c r="I93" s="14">
        <v>0.802365905827231</v>
      </c>
      <c r="J93" s="14">
        <v>0.80256030779536103</v>
      </c>
      <c r="K93" s="14">
        <v>0.81177692428221404</v>
      </c>
      <c r="L93" s="14">
        <v>0.80258533243195895</v>
      </c>
      <c r="M93" s="14">
        <v>0.80386255756304403</v>
      </c>
      <c r="N93" s="14">
        <v>0.80465343434706404</v>
      </c>
      <c r="O93" s="14">
        <v>0.80200776563041798</v>
      </c>
      <c r="P93" s="14">
        <v>0.80260704346613798</v>
      </c>
      <c r="Q93" s="14">
        <v>0.80255648646419897</v>
      </c>
      <c r="R93" s="14">
        <v>0.80393252209599098</v>
      </c>
      <c r="S93" s="14">
        <v>0.80243451877388206</v>
      </c>
      <c r="T93" s="14">
        <v>0.80174798800606895</v>
      </c>
      <c r="U93" s="14">
        <v>0.804328218317795</v>
      </c>
      <c r="V93" s="14">
        <v>0.80270888163641796</v>
      </c>
      <c r="W93" s="14">
        <v>0.80322955089149295</v>
      </c>
      <c r="X93" s="14">
        <v>0.80140438726205998</v>
      </c>
      <c r="Z93" s="7"/>
      <c r="AA93" s="7">
        <v>0.80231983520976002</v>
      </c>
      <c r="AB93" s="15">
        <v>0.80231983520976002</v>
      </c>
      <c r="AC93" s="15">
        <v>0.80231983520976002</v>
      </c>
      <c r="AD93" s="15">
        <v>0.80231983520976002</v>
      </c>
      <c r="AE93" s="15">
        <v>0.80231983520976002</v>
      </c>
      <c r="AF93" s="15">
        <v>0.80231983520976002</v>
      </c>
      <c r="AG93" s="15">
        <v>0.80231983520976002</v>
      </c>
      <c r="AH93" s="15">
        <v>0.80231983520976002</v>
      </c>
      <c r="AI93" s="15">
        <v>0.80231983520976002</v>
      </c>
      <c r="AJ93" s="15">
        <v>0.80231983520976002</v>
      </c>
      <c r="AK93" s="15">
        <v>0.80231983520976002</v>
      </c>
      <c r="AL93" s="15">
        <v>0.80231983520976002</v>
      </c>
      <c r="AM93" s="15">
        <v>0.80231983520976002</v>
      </c>
      <c r="AN93" s="15">
        <v>0.80231983520976002</v>
      </c>
      <c r="AO93" s="15">
        <v>0.80231983520976002</v>
      </c>
      <c r="AP93" s="15">
        <v>0.80231983520976002</v>
      </c>
      <c r="AQ93" s="15">
        <v>0.80231983520976002</v>
      </c>
      <c r="AR93" s="15">
        <v>0.80231983520976002</v>
      </c>
      <c r="AT93" s="15">
        <v>0.80231983520976002</v>
      </c>
      <c r="AU93" s="15">
        <v>0.80231983520976002</v>
      </c>
      <c r="AX93" s="15">
        <v>0.80231983520976002</v>
      </c>
      <c r="AY93" s="15">
        <v>0.79959243968543003</v>
      </c>
      <c r="AZ93" s="15">
        <v>0.80231983520976002</v>
      </c>
      <c r="BA93" s="15">
        <v>0.80231983520976002</v>
      </c>
      <c r="BB93" s="15">
        <v>0.79959243968543003</v>
      </c>
      <c r="BC93" s="15">
        <v>0.80231983520976002</v>
      </c>
      <c r="BD93" s="15">
        <v>0.79959243968543003</v>
      </c>
      <c r="BE93" s="15">
        <v>0.80231983520976002</v>
      </c>
      <c r="BF93" s="15">
        <v>0.79959243968543003</v>
      </c>
      <c r="BG93" s="15">
        <v>0.79959243968543003</v>
      </c>
      <c r="BH93" s="15">
        <v>0.79959243968543003</v>
      </c>
      <c r="BI93" s="15">
        <v>0.79959243968543003</v>
      </c>
      <c r="BJ93" s="15">
        <v>0.79959243968543003</v>
      </c>
      <c r="BK93" s="15">
        <v>0.80231983520976002</v>
      </c>
      <c r="BL93" s="15">
        <v>0.80231983520976002</v>
      </c>
      <c r="BM93" s="15">
        <v>0.80231983520976002</v>
      </c>
      <c r="BN93" s="15">
        <v>0.80231983520976002</v>
      </c>
      <c r="BO93" s="15">
        <v>0.80231983520976002</v>
      </c>
      <c r="BP93" s="15">
        <v>0.80231983520976002</v>
      </c>
      <c r="BQ93" s="15">
        <v>0.80231983520976002</v>
      </c>
      <c r="BR93" s="15">
        <v>0.79959243968543003</v>
      </c>
    </row>
    <row r="94" spans="1:93" ht="14.25" customHeight="1" x14ac:dyDescent="0.3">
      <c r="A94" s="14" t="s">
        <v>105</v>
      </c>
      <c r="D94" s="14">
        <v>0.96416474040609201</v>
      </c>
      <c r="E94" s="14">
        <v>0.96204602774584502</v>
      </c>
      <c r="F94" s="14">
        <v>0.96529797830008202</v>
      </c>
      <c r="G94" s="14">
        <v>0.96430159366896995</v>
      </c>
      <c r="H94" s="14">
        <v>0.96369457814165604</v>
      </c>
      <c r="I94" s="14">
        <v>0.96472346145827204</v>
      </c>
      <c r="J94" s="14">
        <v>0.96468893560965296</v>
      </c>
      <c r="K94" s="14">
        <v>0.965489206637555</v>
      </c>
      <c r="L94" s="14">
        <v>0.96480551227087197</v>
      </c>
      <c r="M94" s="14">
        <v>0.96570063969106001</v>
      </c>
      <c r="N94" s="14">
        <v>0.96605034126575096</v>
      </c>
      <c r="O94" s="14">
        <v>0.96477252533084501</v>
      </c>
      <c r="P94" s="14">
        <v>0.96505191476291896</v>
      </c>
      <c r="Q94" s="14">
        <v>0.96443881826641698</v>
      </c>
      <c r="R94" s="14">
        <v>0.96388235814254597</v>
      </c>
      <c r="S94" s="14">
        <v>0.96472630597219799</v>
      </c>
      <c r="T94" s="14">
        <v>0.96178714805577004</v>
      </c>
      <c r="U94" s="14">
        <v>0.962756888728039</v>
      </c>
      <c r="V94" s="14">
        <v>0.96452723849145605</v>
      </c>
      <c r="W94" s="14">
        <v>0.96378336610410398</v>
      </c>
      <c r="X94" s="14">
        <v>0.96274282790261101</v>
      </c>
      <c r="Z94" s="7"/>
      <c r="AA94" s="7">
        <v>0.95739183712346698</v>
      </c>
      <c r="AB94" s="17">
        <v>0.95635001112248197</v>
      </c>
      <c r="AC94" s="17">
        <v>0.95783403023764402</v>
      </c>
      <c r="AD94" s="17">
        <v>0.95639953686620205</v>
      </c>
      <c r="AE94" s="17">
        <v>0.95660595457519704</v>
      </c>
      <c r="AF94" s="17">
        <v>0.95840513049342102</v>
      </c>
      <c r="AG94" s="17">
        <v>0.95709823309695796</v>
      </c>
      <c r="AH94" s="17">
        <v>0.95894418881428101</v>
      </c>
      <c r="AI94" s="17">
        <v>0.95869418729915101</v>
      </c>
      <c r="AJ94" s="17">
        <v>0.95767463023706001</v>
      </c>
      <c r="AK94" s="17">
        <v>0.95711848937765198</v>
      </c>
      <c r="AL94" s="17">
        <v>0.95781100831879296</v>
      </c>
      <c r="AM94" s="17">
        <v>0.95832537272135998</v>
      </c>
      <c r="AN94" s="17">
        <v>0.95598495177885401</v>
      </c>
      <c r="AO94" s="17">
        <v>0.96078111776462305</v>
      </c>
      <c r="AP94" s="17">
        <v>0.96097475679901601</v>
      </c>
      <c r="AQ94" s="17">
        <v>0.95655376845110296</v>
      </c>
      <c r="AR94" s="17">
        <v>0.95760548819417401</v>
      </c>
      <c r="AS94" s="17">
        <v>0.95929100275886103</v>
      </c>
      <c r="AT94" s="17">
        <v>0.95906380916970702</v>
      </c>
      <c r="AU94" s="17">
        <v>0.95940093088484402</v>
      </c>
      <c r="AX94" s="17">
        <v>0.94010607515183298</v>
      </c>
      <c r="AY94" s="17">
        <v>0.93941326921110402</v>
      </c>
      <c r="AZ94" s="17">
        <v>0.94064980315358604</v>
      </c>
      <c r="BA94" s="17">
        <v>0.94069587527114296</v>
      </c>
      <c r="BB94" s="17">
        <v>0.93978189700154102</v>
      </c>
      <c r="BC94" s="17">
        <v>0.94062878379693504</v>
      </c>
      <c r="BD94" s="17">
        <v>0.93923299094319501</v>
      </c>
      <c r="BE94" s="17">
        <v>0.94068254331561496</v>
      </c>
      <c r="BF94" s="17">
        <v>0.94025626942924001</v>
      </c>
      <c r="BG94" s="17">
        <v>0.94062878379693504</v>
      </c>
      <c r="BH94" s="17">
        <v>0.939497225512129</v>
      </c>
      <c r="BI94" s="17">
        <v>0.93842717532472597</v>
      </c>
      <c r="BJ94" s="17">
        <v>0.93909945169592002</v>
      </c>
      <c r="BK94" s="17">
        <v>0.94010308043543001</v>
      </c>
      <c r="BL94" s="17">
        <v>0.94060807346457498</v>
      </c>
      <c r="BM94" s="17">
        <v>0.94058877755849302</v>
      </c>
      <c r="BN94" s="17">
        <v>0.94069587527114296</v>
      </c>
      <c r="BO94" s="17">
        <v>0.94063773852615895</v>
      </c>
      <c r="BP94" s="17">
        <v>0.94069587527114296</v>
      </c>
      <c r="BQ94" s="17">
        <v>0.94071923774702304</v>
      </c>
      <c r="BR94" s="7">
        <v>0.93983647322205199</v>
      </c>
    </row>
    <row r="95" spans="1:93" ht="14.25" customHeight="1" x14ac:dyDescent="0.3">
      <c r="A95" s="14" t="s">
        <v>106</v>
      </c>
      <c r="D95" s="14">
        <v>0.93310241530816196</v>
      </c>
      <c r="E95" s="14">
        <v>0.93324529744165896</v>
      </c>
      <c r="F95" s="14">
        <v>0.93308008490365202</v>
      </c>
      <c r="G95" s="14">
        <v>0.93320243853103202</v>
      </c>
      <c r="H95" s="14">
        <v>0.933195291888122</v>
      </c>
      <c r="I95" s="14">
        <v>0.93327280684796399</v>
      </c>
      <c r="J95" s="14">
        <v>0.933239704266421</v>
      </c>
      <c r="K95" s="14">
        <v>0.93358523000142701</v>
      </c>
      <c r="L95" s="14">
        <v>0.93332694241069902</v>
      </c>
      <c r="M95" s="14">
        <v>0.93338234190172897</v>
      </c>
      <c r="N95" s="14">
        <v>0.93343169871847698</v>
      </c>
      <c r="O95" s="14">
        <v>0.93332538327272896</v>
      </c>
      <c r="P95" s="14">
        <v>0.933300351357777</v>
      </c>
      <c r="Q95" s="14">
        <v>0.93323086926667997</v>
      </c>
      <c r="R95" s="14">
        <v>0.93339275399740995</v>
      </c>
      <c r="S95" s="14">
        <v>0.93332842933804705</v>
      </c>
      <c r="T95" s="14">
        <v>0.93322419292377801</v>
      </c>
      <c r="U95" s="14">
        <v>0.93343537024468404</v>
      </c>
      <c r="V95" s="14">
        <v>0.93327215895594795</v>
      </c>
      <c r="W95" s="14">
        <v>0.93326947146943695</v>
      </c>
      <c r="X95" s="14">
        <v>0.93323772605595701</v>
      </c>
      <c r="Z95" s="7"/>
      <c r="AA95" s="7">
        <v>0.93316633481620903</v>
      </c>
      <c r="AB95" s="17">
        <v>0.93316633481620903</v>
      </c>
      <c r="AC95" s="17">
        <v>0.93316633481620903</v>
      </c>
      <c r="AD95" s="17">
        <v>0.93316633481620903</v>
      </c>
      <c r="AE95" s="17">
        <v>0.93316633481620903</v>
      </c>
      <c r="AF95" s="17">
        <v>0.93316633481620903</v>
      </c>
      <c r="AG95" s="17">
        <v>0.93316633481620903</v>
      </c>
      <c r="AH95" s="17">
        <v>0.93316633481620903</v>
      </c>
      <c r="AI95" s="17">
        <v>0.93316633481620903</v>
      </c>
      <c r="AJ95" s="17">
        <v>0.93316633481620903</v>
      </c>
      <c r="AK95" s="17">
        <v>0.93316633481620903</v>
      </c>
      <c r="AL95" s="17">
        <v>0.93316633481620903</v>
      </c>
      <c r="AM95" s="17">
        <v>0.93316633481620903</v>
      </c>
      <c r="AN95" s="17">
        <v>0.93316633481620903</v>
      </c>
      <c r="AO95" s="17">
        <v>0.93316633481620903</v>
      </c>
      <c r="AP95" s="17">
        <v>0.93316633481620903</v>
      </c>
      <c r="AQ95" s="17">
        <v>0.93316633481620903</v>
      </c>
      <c r="AR95" s="17">
        <v>0.93316633481621003</v>
      </c>
      <c r="AS95" s="17">
        <v>0.93316633481621003</v>
      </c>
      <c r="AT95" s="17">
        <v>0.93316633481621003</v>
      </c>
      <c r="AU95" s="17">
        <v>0.93316633481621003</v>
      </c>
      <c r="AX95" s="17">
        <v>0.932299571107578</v>
      </c>
      <c r="AY95" s="17">
        <v>0.93138821490701396</v>
      </c>
      <c r="AZ95" s="17">
        <v>0.93303584734049405</v>
      </c>
      <c r="BA95" s="17">
        <v>0.93316633481620903</v>
      </c>
      <c r="BB95" s="17">
        <v>0.93111423122065295</v>
      </c>
      <c r="BC95" s="17">
        <v>0.93316633481620903</v>
      </c>
      <c r="BD95" s="17">
        <v>0.931284786595313</v>
      </c>
      <c r="BE95" s="17">
        <v>0.93316633481620903</v>
      </c>
      <c r="BF95" s="17">
        <v>0.93233171489929001</v>
      </c>
      <c r="BG95" s="17">
        <v>0.93290554531077496</v>
      </c>
      <c r="BH95" s="17">
        <v>0.93169222799951201</v>
      </c>
      <c r="BI95" s="17">
        <v>0.93060742412474295</v>
      </c>
      <c r="BJ95" s="17">
        <v>0.93169759099635296</v>
      </c>
      <c r="BK95" s="17">
        <v>0.93221721221626896</v>
      </c>
      <c r="BL95" s="17">
        <v>0.93316633481620903</v>
      </c>
      <c r="BM95" s="17">
        <v>0.93290233584947901</v>
      </c>
      <c r="BN95" s="17">
        <v>0.93316633481620903</v>
      </c>
      <c r="BO95" s="17">
        <v>0.93312678386719405</v>
      </c>
      <c r="BP95" s="17">
        <v>0.93316633481620903</v>
      </c>
      <c r="BQ95" s="17">
        <v>0.93316633481620903</v>
      </c>
      <c r="BR95" s="17">
        <v>0.93214101405466399</v>
      </c>
    </row>
    <row r="96" spans="1:93" ht="14.25" customHeight="1" x14ac:dyDescent="0.3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</row>
    <row r="97" spans="1:93" ht="14.25" customHeight="1" x14ac:dyDescent="0.3">
      <c r="B97" s="7"/>
      <c r="C97" s="7"/>
      <c r="D97" s="7"/>
      <c r="E97" s="28" t="s">
        <v>57</v>
      </c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9"/>
      <c r="BT97" s="29"/>
      <c r="BU97" s="29"/>
      <c r="BV97" s="29"/>
      <c r="BW97" s="29"/>
      <c r="BX97" s="29"/>
      <c r="BY97" s="29"/>
      <c r="BZ97" s="29"/>
      <c r="CA97" s="29"/>
      <c r="CB97" s="29"/>
      <c r="CC97" s="29"/>
      <c r="CD97" s="29"/>
      <c r="CE97" s="29"/>
      <c r="CF97" s="29"/>
      <c r="CG97" s="29"/>
      <c r="CH97" s="29"/>
      <c r="CI97" s="29"/>
      <c r="CJ97" s="29"/>
      <c r="CK97" s="29"/>
      <c r="CL97" s="29"/>
      <c r="CM97" s="29"/>
      <c r="CN97" s="29"/>
      <c r="CO97" s="29"/>
    </row>
    <row r="98" spans="1:93" ht="14.25" customHeight="1" x14ac:dyDescent="0.3">
      <c r="B98" s="7"/>
      <c r="C98" s="7"/>
      <c r="D98" s="7"/>
      <c r="E98" s="7" t="s">
        <v>8</v>
      </c>
      <c r="F98" s="7" t="s">
        <v>9</v>
      </c>
      <c r="G98" s="7" t="s">
        <v>10</v>
      </c>
      <c r="H98" s="7" t="s">
        <v>11</v>
      </c>
      <c r="I98" s="7" t="s">
        <v>12</v>
      </c>
      <c r="J98" s="7" t="s">
        <v>13</v>
      </c>
      <c r="K98" s="7" t="s">
        <v>14</v>
      </c>
      <c r="L98" s="7" t="s">
        <v>15</v>
      </c>
      <c r="M98" s="7" t="s">
        <v>16</v>
      </c>
      <c r="N98" s="7" t="s">
        <v>17</v>
      </c>
      <c r="O98" s="7" t="s">
        <v>18</v>
      </c>
      <c r="P98" s="7" t="s">
        <v>19</v>
      </c>
      <c r="Q98" s="7" t="s">
        <v>20</v>
      </c>
      <c r="R98" s="7" t="s">
        <v>21</v>
      </c>
      <c r="S98" s="7" t="s">
        <v>22</v>
      </c>
      <c r="T98" s="7" t="s">
        <v>23</v>
      </c>
      <c r="U98" s="7" t="s">
        <v>24</v>
      </c>
      <c r="V98" s="7" t="s">
        <v>25</v>
      </c>
      <c r="W98" s="7" t="s">
        <v>26</v>
      </c>
      <c r="X98" s="7" t="s">
        <v>27</v>
      </c>
      <c r="Y98" s="7"/>
      <c r="Z98" s="7"/>
      <c r="AA98" s="7"/>
      <c r="AB98" s="7" t="s">
        <v>8</v>
      </c>
      <c r="AC98" s="7" t="s">
        <v>9</v>
      </c>
      <c r="AD98" s="7" t="s">
        <v>10</v>
      </c>
      <c r="AE98" s="7" t="s">
        <v>11</v>
      </c>
      <c r="AF98" s="7" t="s">
        <v>12</v>
      </c>
      <c r="AG98" s="7" t="s">
        <v>13</v>
      </c>
      <c r="AH98" s="7" t="s">
        <v>14</v>
      </c>
      <c r="AI98" s="7" t="s">
        <v>15</v>
      </c>
      <c r="AJ98" s="7" t="s">
        <v>16</v>
      </c>
      <c r="AK98" s="7" t="s">
        <v>17</v>
      </c>
      <c r="AL98" s="7" t="s">
        <v>18</v>
      </c>
      <c r="AM98" s="7" t="s">
        <v>19</v>
      </c>
      <c r="AN98" s="7" t="s">
        <v>20</v>
      </c>
      <c r="AO98" s="7" t="s">
        <v>21</v>
      </c>
      <c r="AP98" s="7" t="s">
        <v>22</v>
      </c>
      <c r="AQ98" s="7" t="s">
        <v>23</v>
      </c>
      <c r="AR98" s="7" t="s">
        <v>24</v>
      </c>
      <c r="AS98" s="7" t="s">
        <v>25</v>
      </c>
      <c r="AT98" s="7" t="s">
        <v>26</v>
      </c>
      <c r="AU98" s="7" t="s">
        <v>27</v>
      </c>
      <c r="AV98" s="7"/>
      <c r="AW98" s="7"/>
      <c r="AX98" s="7"/>
      <c r="AY98" s="7" t="s">
        <v>8</v>
      </c>
      <c r="AZ98" s="7" t="s">
        <v>9</v>
      </c>
      <c r="BA98" s="7" t="s">
        <v>10</v>
      </c>
      <c r="BB98" s="7" t="s">
        <v>11</v>
      </c>
      <c r="BC98" s="7" t="s">
        <v>12</v>
      </c>
      <c r="BD98" s="7" t="s">
        <v>13</v>
      </c>
      <c r="BE98" s="7" t="s">
        <v>14</v>
      </c>
      <c r="BF98" s="7" t="s">
        <v>15</v>
      </c>
      <c r="BG98" s="7" t="s">
        <v>16</v>
      </c>
      <c r="BH98" s="7" t="s">
        <v>17</v>
      </c>
      <c r="BI98" s="7" t="s">
        <v>18</v>
      </c>
      <c r="BJ98" s="7" t="s">
        <v>19</v>
      </c>
      <c r="BK98" s="7" t="s">
        <v>20</v>
      </c>
      <c r="BL98" s="7" t="s">
        <v>21</v>
      </c>
      <c r="BM98" s="7" t="s">
        <v>22</v>
      </c>
      <c r="BN98" s="7" t="s">
        <v>23</v>
      </c>
      <c r="BO98" s="7" t="s">
        <v>24</v>
      </c>
      <c r="BP98" s="7" t="s">
        <v>25</v>
      </c>
      <c r="BQ98" s="7" t="s">
        <v>26</v>
      </c>
      <c r="BR98" s="7" t="s">
        <v>27</v>
      </c>
      <c r="BS98" s="7"/>
      <c r="BT98" s="7"/>
      <c r="BU98" s="7"/>
      <c r="BV98" s="7" t="s">
        <v>8</v>
      </c>
      <c r="BW98" s="7" t="s">
        <v>9</v>
      </c>
      <c r="BX98" s="7" t="s">
        <v>10</v>
      </c>
      <c r="BY98" s="7" t="s">
        <v>11</v>
      </c>
      <c r="BZ98" s="7" t="s">
        <v>12</v>
      </c>
      <c r="CA98" s="7" t="s">
        <v>13</v>
      </c>
      <c r="CB98" s="7" t="s">
        <v>14</v>
      </c>
      <c r="CC98" s="7" t="s">
        <v>15</v>
      </c>
      <c r="CD98" s="7" t="s">
        <v>16</v>
      </c>
      <c r="CE98" s="7" t="s">
        <v>17</v>
      </c>
      <c r="CF98" s="7" t="s">
        <v>18</v>
      </c>
      <c r="CG98" s="7" t="s">
        <v>19</v>
      </c>
      <c r="CH98" s="7" t="s">
        <v>20</v>
      </c>
      <c r="CI98" s="7" t="s">
        <v>21</v>
      </c>
      <c r="CJ98" s="7" t="s">
        <v>22</v>
      </c>
      <c r="CK98" s="7" t="s">
        <v>23</v>
      </c>
      <c r="CL98" s="7" t="s">
        <v>24</v>
      </c>
      <c r="CM98" s="7" t="s">
        <v>25</v>
      </c>
      <c r="CN98" s="7" t="s">
        <v>26</v>
      </c>
      <c r="CO98" s="7" t="s">
        <v>27</v>
      </c>
    </row>
    <row r="99" spans="1:93" ht="14.25" customHeight="1" x14ac:dyDescent="0.3">
      <c r="A99" s="14" t="s">
        <v>62</v>
      </c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</row>
    <row r="100" spans="1:93" ht="14.25" customHeight="1" x14ac:dyDescent="0.3">
      <c r="A100" s="14" t="s">
        <v>63</v>
      </c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</row>
    <row r="101" spans="1:93" ht="14.25" customHeight="1" x14ac:dyDescent="0.3">
      <c r="A101" s="14" t="s">
        <v>64</v>
      </c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</row>
    <row r="102" spans="1:93" ht="14.25" customHeight="1" x14ac:dyDescent="0.3">
      <c r="A102" s="14" t="s">
        <v>65</v>
      </c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</row>
    <row r="103" spans="1:93" ht="14.25" customHeight="1" x14ac:dyDescent="0.3">
      <c r="A103" s="14" t="s">
        <v>66</v>
      </c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</row>
    <row r="104" spans="1:93" ht="14.25" customHeight="1" x14ac:dyDescent="0.3">
      <c r="A104" s="14" t="s">
        <v>67</v>
      </c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</row>
    <row r="105" spans="1:93" ht="14.25" customHeight="1" x14ac:dyDescent="0.3">
      <c r="A105" s="14" t="s">
        <v>68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</row>
    <row r="106" spans="1:93" ht="14.25" customHeight="1" x14ac:dyDescent="0.3">
      <c r="A106" s="14" t="s">
        <v>69</v>
      </c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</row>
    <row r="107" spans="1:93" ht="14.25" customHeight="1" x14ac:dyDescent="0.3">
      <c r="A107" s="14" t="s">
        <v>70</v>
      </c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</row>
    <row r="108" spans="1:93" ht="14.25" customHeight="1" x14ac:dyDescent="0.3">
      <c r="A108" s="14" t="s">
        <v>71</v>
      </c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</row>
    <row r="109" spans="1:93" ht="14.25" customHeight="1" x14ac:dyDescent="0.3">
      <c r="A109" s="14" t="s">
        <v>72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</row>
    <row r="110" spans="1:93" ht="14.25" customHeight="1" x14ac:dyDescent="0.3">
      <c r="A110" s="14" t="s">
        <v>73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</row>
    <row r="111" spans="1:93" ht="14.25" customHeight="1" x14ac:dyDescent="0.3">
      <c r="A111" s="14" t="s">
        <v>74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</row>
    <row r="112" spans="1:93" ht="14.25" customHeight="1" x14ac:dyDescent="0.3">
      <c r="A112" s="14" t="s">
        <v>75</v>
      </c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</row>
    <row r="113" spans="1:93" ht="14.25" customHeight="1" x14ac:dyDescent="0.3">
      <c r="A113" s="14" t="s">
        <v>76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</row>
    <row r="114" spans="1:93" ht="14.25" customHeight="1" x14ac:dyDescent="0.3">
      <c r="A114" s="14" t="s">
        <v>77</v>
      </c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</row>
    <row r="115" spans="1:93" ht="14.25" customHeight="1" x14ac:dyDescent="0.3">
      <c r="A115" s="14" t="s">
        <v>78</v>
      </c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</row>
    <row r="116" spans="1:93" ht="14.25" customHeight="1" x14ac:dyDescent="0.3">
      <c r="A116" s="14" t="s">
        <v>79</v>
      </c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</row>
    <row r="117" spans="1:93" ht="14.25" customHeight="1" x14ac:dyDescent="0.3">
      <c r="A117" s="14" t="s">
        <v>80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</row>
    <row r="118" spans="1:93" ht="14.25" customHeight="1" x14ac:dyDescent="0.3">
      <c r="A118" s="14" t="s">
        <v>81</v>
      </c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</row>
    <row r="119" spans="1:93" ht="14.25" customHeight="1" x14ac:dyDescent="0.3">
      <c r="A119" s="14" t="s">
        <v>82</v>
      </c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</row>
    <row r="120" spans="1:93" ht="14.25" customHeight="1" x14ac:dyDescent="0.3">
      <c r="A120" s="14" t="s">
        <v>83</v>
      </c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</row>
    <row r="121" spans="1:93" ht="14.25" customHeight="1" x14ac:dyDescent="0.3">
      <c r="A121" s="14" t="s">
        <v>84</v>
      </c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</row>
    <row r="122" spans="1:93" ht="14.25" customHeight="1" x14ac:dyDescent="0.3">
      <c r="A122" s="14" t="s">
        <v>85</v>
      </c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</row>
    <row r="123" spans="1:93" ht="14.25" customHeight="1" x14ac:dyDescent="0.3">
      <c r="A123" s="14" t="s">
        <v>86</v>
      </c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</row>
    <row r="124" spans="1:93" ht="14.25" customHeight="1" x14ac:dyDescent="0.3">
      <c r="A124" s="14" t="s">
        <v>87</v>
      </c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</row>
    <row r="125" spans="1:93" ht="14.25" customHeight="1" x14ac:dyDescent="0.3">
      <c r="A125" s="14" t="s">
        <v>88</v>
      </c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</row>
    <row r="126" spans="1:93" ht="14.25" customHeight="1" x14ac:dyDescent="0.3">
      <c r="A126" s="14" t="s">
        <v>89</v>
      </c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</row>
    <row r="127" spans="1:93" ht="14.25" customHeight="1" x14ac:dyDescent="0.3">
      <c r="A127" s="14" t="s">
        <v>90</v>
      </c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</row>
    <row r="128" spans="1:93" ht="14.25" customHeight="1" x14ac:dyDescent="0.3">
      <c r="A128" s="14" t="s">
        <v>91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</row>
    <row r="129" spans="1:93" ht="14.25" customHeight="1" x14ac:dyDescent="0.3">
      <c r="A129" s="14" t="s">
        <v>92</v>
      </c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</row>
    <row r="130" spans="1:93" ht="14.25" customHeight="1" x14ac:dyDescent="0.3">
      <c r="A130" s="14" t="s">
        <v>93</v>
      </c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</row>
    <row r="131" spans="1:93" ht="14.25" customHeight="1" x14ac:dyDescent="0.3">
      <c r="A131" s="14" t="s">
        <v>94</v>
      </c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</row>
    <row r="132" spans="1:93" ht="14.25" customHeight="1" x14ac:dyDescent="0.3">
      <c r="A132" s="14" t="s">
        <v>95</v>
      </c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</row>
    <row r="133" spans="1:93" ht="14.25" customHeight="1" x14ac:dyDescent="0.3">
      <c r="A133" s="14" t="s">
        <v>96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</row>
    <row r="134" spans="1:93" ht="14.25" customHeight="1" x14ac:dyDescent="0.3">
      <c r="A134" s="14" t="s">
        <v>97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</row>
    <row r="135" spans="1:93" ht="14.25" customHeight="1" x14ac:dyDescent="0.3">
      <c r="A135" s="14" t="s">
        <v>98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</row>
    <row r="136" spans="1:93" ht="14.25" customHeight="1" x14ac:dyDescent="0.3">
      <c r="A136" s="14" t="s">
        <v>99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</row>
    <row r="137" spans="1:93" ht="14.25" customHeight="1" x14ac:dyDescent="0.3">
      <c r="A137" s="14" t="s">
        <v>100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</row>
    <row r="138" spans="1:93" ht="14.25" customHeight="1" x14ac:dyDescent="0.3">
      <c r="A138" s="14" t="s">
        <v>101</v>
      </c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</row>
    <row r="139" spans="1:93" ht="14.25" customHeight="1" x14ac:dyDescent="0.3">
      <c r="A139" s="14" t="s">
        <v>102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</row>
    <row r="140" spans="1:93" ht="14.25" customHeight="1" x14ac:dyDescent="0.3">
      <c r="A140" s="14" t="s">
        <v>103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</row>
    <row r="141" spans="1:93" ht="14.25" customHeight="1" x14ac:dyDescent="0.3">
      <c r="A141" s="14" t="s">
        <v>104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</row>
    <row r="142" spans="1:93" ht="14.25" customHeight="1" x14ac:dyDescent="0.3">
      <c r="A142" s="14" t="s">
        <v>105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</row>
    <row r="143" spans="1:93" ht="14.25" customHeight="1" x14ac:dyDescent="0.3">
      <c r="A143" s="14" t="s">
        <v>106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</row>
    <row r="144" spans="1:93" ht="14.25" customHeight="1" x14ac:dyDescent="0.3">
      <c r="Z144" s="7"/>
      <c r="AA144" s="7"/>
      <c r="AE144" s="7"/>
      <c r="BL144" s="7"/>
    </row>
    <row r="145" spans="26:64" ht="14.25" customHeight="1" x14ac:dyDescent="0.3">
      <c r="Z145" s="7"/>
      <c r="AA145" s="7"/>
      <c r="AE145" s="7"/>
      <c r="BL145" s="7"/>
    </row>
    <row r="146" spans="26:64" ht="14.25" customHeight="1" x14ac:dyDescent="0.3">
      <c r="Z146" s="7"/>
      <c r="AA146" s="7"/>
      <c r="AE146" s="7"/>
      <c r="BL146" s="7"/>
    </row>
    <row r="147" spans="26:64" ht="14.25" customHeight="1" x14ac:dyDescent="0.3">
      <c r="Z147" s="7"/>
      <c r="AA147" s="7"/>
      <c r="AE147" s="7"/>
      <c r="BL147" s="7"/>
    </row>
    <row r="148" spans="26:64" ht="14.25" customHeight="1" x14ac:dyDescent="0.3">
      <c r="Z148" s="7"/>
      <c r="AA148" s="7"/>
      <c r="AE148" s="7"/>
      <c r="BL148" s="7"/>
    </row>
    <row r="149" spans="26:64" ht="14.25" customHeight="1" x14ac:dyDescent="0.3">
      <c r="Z149" s="7"/>
      <c r="AA149" s="7"/>
      <c r="AE149" s="7"/>
      <c r="BL149" s="7"/>
    </row>
    <row r="150" spans="26:64" ht="14.25" customHeight="1" x14ac:dyDescent="0.3">
      <c r="Z150" s="7"/>
      <c r="AA150" s="7"/>
      <c r="AE150" s="7"/>
      <c r="BL150" s="7"/>
    </row>
    <row r="151" spans="26:64" ht="14.25" customHeight="1" x14ac:dyDescent="0.3">
      <c r="Z151" s="7"/>
      <c r="AA151" s="7"/>
      <c r="AE151" s="7"/>
      <c r="BL151" s="7"/>
    </row>
    <row r="152" spans="26:64" ht="14.25" customHeight="1" x14ac:dyDescent="0.3">
      <c r="Z152" s="7"/>
      <c r="AA152" s="7"/>
      <c r="AE152" s="7"/>
      <c r="BL152" s="7"/>
    </row>
    <row r="153" spans="26:64" ht="14.25" customHeight="1" x14ac:dyDescent="0.3">
      <c r="Z153" s="7"/>
      <c r="AA153" s="7"/>
      <c r="AE153" s="7"/>
      <c r="BL153" s="7"/>
    </row>
    <row r="154" spans="26:64" ht="14.25" customHeight="1" x14ac:dyDescent="0.3">
      <c r="Z154" s="7"/>
      <c r="AA154" s="7"/>
      <c r="AE154" s="7"/>
      <c r="BL154" s="7"/>
    </row>
    <row r="155" spans="26:64" ht="14.25" customHeight="1" x14ac:dyDescent="0.3">
      <c r="Z155" s="7"/>
      <c r="AA155" s="7"/>
      <c r="AE155" s="7"/>
      <c r="BL155" s="7"/>
    </row>
    <row r="156" spans="26:64" ht="14.25" customHeight="1" x14ac:dyDescent="0.3">
      <c r="Z156" s="7"/>
      <c r="AA156" s="7"/>
      <c r="AE156" s="7"/>
      <c r="BL156" s="7"/>
    </row>
    <row r="157" spans="26:64" ht="14.25" customHeight="1" x14ac:dyDescent="0.3">
      <c r="Z157" s="7"/>
      <c r="AA157" s="7"/>
      <c r="AE157" s="7"/>
      <c r="BL157" s="7"/>
    </row>
    <row r="158" spans="26:64" ht="14.25" customHeight="1" x14ac:dyDescent="0.3">
      <c r="Z158" s="7"/>
      <c r="AA158" s="7"/>
      <c r="AE158" s="7"/>
      <c r="BL158" s="7"/>
    </row>
    <row r="159" spans="26:64" ht="14.25" customHeight="1" x14ac:dyDescent="0.3">
      <c r="Z159" s="7"/>
      <c r="AA159" s="7"/>
      <c r="AE159" s="7"/>
      <c r="BL159" s="7"/>
    </row>
    <row r="160" spans="26:64" ht="14.25" customHeight="1" x14ac:dyDescent="0.3">
      <c r="Z160" s="7"/>
      <c r="AA160" s="7"/>
      <c r="AE160" s="7"/>
      <c r="BL160" s="7"/>
    </row>
    <row r="161" spans="26:64" ht="14.25" customHeight="1" x14ac:dyDescent="0.3">
      <c r="Z161" s="7"/>
      <c r="AA161" s="7"/>
      <c r="AE161" s="7"/>
      <c r="BL161" s="7"/>
    </row>
    <row r="162" spans="26:64" ht="14.25" customHeight="1" x14ac:dyDescent="0.3">
      <c r="Z162" s="7"/>
      <c r="AA162" s="7"/>
      <c r="AE162" s="7"/>
      <c r="BL162" s="7"/>
    </row>
    <row r="163" spans="26:64" ht="14.25" customHeight="1" x14ac:dyDescent="0.3">
      <c r="Z163" s="7"/>
      <c r="AA163" s="7"/>
      <c r="AE163" s="7"/>
      <c r="BL163" s="7"/>
    </row>
    <row r="164" spans="26:64" ht="14.25" customHeight="1" x14ac:dyDescent="0.3">
      <c r="Z164" s="7"/>
      <c r="AA164" s="7"/>
      <c r="AE164" s="7"/>
      <c r="BL164" s="7"/>
    </row>
    <row r="165" spans="26:64" ht="14.25" customHeight="1" x14ac:dyDescent="0.3">
      <c r="Z165" s="7"/>
      <c r="AA165" s="7"/>
      <c r="AE165" s="7"/>
      <c r="BL165" s="7"/>
    </row>
    <row r="166" spans="26:64" ht="14.25" customHeight="1" x14ac:dyDescent="0.3">
      <c r="Z166" s="7"/>
      <c r="AA166" s="7"/>
      <c r="AE166" s="7"/>
      <c r="BL166" s="7"/>
    </row>
    <row r="167" spans="26:64" ht="14.25" customHeight="1" x14ac:dyDescent="0.3">
      <c r="Z167" s="7"/>
      <c r="AA167" s="7"/>
      <c r="AE167" s="7"/>
      <c r="BL167" s="7"/>
    </row>
    <row r="168" spans="26:64" ht="14.25" customHeight="1" x14ac:dyDescent="0.3">
      <c r="Z168" s="7"/>
      <c r="AA168" s="7"/>
      <c r="AE168" s="7"/>
      <c r="BL168" s="7"/>
    </row>
    <row r="169" spans="26:64" ht="14.25" customHeight="1" x14ac:dyDescent="0.3">
      <c r="Z169" s="7"/>
      <c r="AA169" s="7"/>
      <c r="AE169" s="7"/>
      <c r="BL169" s="7"/>
    </row>
    <row r="170" spans="26:64" ht="14.25" customHeight="1" x14ac:dyDescent="0.3">
      <c r="Z170" s="7"/>
      <c r="AA170" s="7"/>
      <c r="AE170" s="7"/>
      <c r="BL170" s="7"/>
    </row>
    <row r="171" spans="26:64" ht="14.25" customHeight="1" x14ac:dyDescent="0.3">
      <c r="Z171" s="7"/>
      <c r="AA171" s="7"/>
      <c r="AE171" s="7"/>
      <c r="BL171" s="7"/>
    </row>
    <row r="172" spans="26:64" ht="14.25" customHeight="1" x14ac:dyDescent="0.3">
      <c r="Z172" s="7"/>
      <c r="AA172" s="7"/>
      <c r="AE172" s="7"/>
      <c r="BL172" s="7"/>
    </row>
    <row r="173" spans="26:64" ht="14.25" customHeight="1" x14ac:dyDescent="0.3">
      <c r="Z173" s="7"/>
      <c r="AA173" s="7"/>
      <c r="AE173" s="7"/>
      <c r="BL173" s="7"/>
    </row>
    <row r="174" spans="26:64" ht="14.25" customHeight="1" x14ac:dyDescent="0.3">
      <c r="Z174" s="7"/>
      <c r="AA174" s="7"/>
      <c r="AE174" s="7"/>
      <c r="BL174" s="7"/>
    </row>
    <row r="175" spans="26:64" ht="14.25" customHeight="1" x14ac:dyDescent="0.3">
      <c r="Z175" s="7"/>
      <c r="AA175" s="7"/>
      <c r="AE175" s="7"/>
      <c r="BL175" s="7"/>
    </row>
    <row r="176" spans="26:64" ht="14.25" customHeight="1" x14ac:dyDescent="0.3">
      <c r="Z176" s="7"/>
      <c r="AA176" s="7"/>
      <c r="AE176" s="7"/>
      <c r="BL176" s="7"/>
    </row>
    <row r="177" spans="26:64" ht="14.25" customHeight="1" x14ac:dyDescent="0.3">
      <c r="Z177" s="7"/>
      <c r="AA177" s="7"/>
      <c r="AE177" s="7"/>
      <c r="BL177" s="7"/>
    </row>
    <row r="178" spans="26:64" ht="14.25" customHeight="1" x14ac:dyDescent="0.3">
      <c r="Z178" s="7"/>
      <c r="AA178" s="7"/>
      <c r="AE178" s="7"/>
      <c r="BL178" s="7"/>
    </row>
    <row r="179" spans="26:64" ht="14.25" customHeight="1" x14ac:dyDescent="0.3">
      <c r="Z179" s="7"/>
      <c r="AA179" s="7"/>
      <c r="AE179" s="7"/>
      <c r="BL179" s="7"/>
    </row>
    <row r="180" spans="26:64" ht="14.25" customHeight="1" x14ac:dyDescent="0.3">
      <c r="Z180" s="7"/>
      <c r="AA180" s="7"/>
      <c r="AE180" s="7"/>
      <c r="BL180" s="7"/>
    </row>
    <row r="181" spans="26:64" ht="14.25" customHeight="1" x14ac:dyDescent="0.3">
      <c r="Z181" s="7"/>
      <c r="AA181" s="7"/>
      <c r="AE181" s="7"/>
      <c r="BL181" s="7"/>
    </row>
    <row r="182" spans="26:64" ht="14.25" customHeight="1" x14ac:dyDescent="0.3">
      <c r="Z182" s="7"/>
      <c r="AA182" s="7"/>
      <c r="AE182" s="7"/>
      <c r="BL182" s="7"/>
    </row>
    <row r="183" spans="26:64" ht="14.25" customHeight="1" x14ac:dyDescent="0.3">
      <c r="Z183" s="7"/>
      <c r="AA183" s="7"/>
      <c r="AE183" s="7"/>
      <c r="BL183" s="7"/>
    </row>
    <row r="184" spans="26:64" ht="14.25" customHeight="1" x14ac:dyDescent="0.3">
      <c r="Z184" s="7"/>
      <c r="AA184" s="7"/>
      <c r="AE184" s="7"/>
      <c r="BL184" s="7"/>
    </row>
    <row r="185" spans="26:64" ht="14.25" customHeight="1" x14ac:dyDescent="0.3">
      <c r="Z185" s="7"/>
      <c r="AA185" s="7"/>
      <c r="AE185" s="7"/>
      <c r="BL185" s="7"/>
    </row>
    <row r="186" spans="26:64" ht="14.25" customHeight="1" x14ac:dyDescent="0.3">
      <c r="Z186" s="7"/>
      <c r="AA186" s="7"/>
      <c r="AE186" s="7"/>
      <c r="BL186" s="7"/>
    </row>
    <row r="187" spans="26:64" ht="14.25" customHeight="1" x14ac:dyDescent="0.3">
      <c r="Z187" s="7"/>
      <c r="AA187" s="7"/>
      <c r="AE187" s="7"/>
      <c r="BL187" s="7"/>
    </row>
    <row r="188" spans="26:64" ht="14.25" customHeight="1" x14ac:dyDescent="0.3">
      <c r="Z188" s="7"/>
      <c r="AA188" s="7"/>
      <c r="AE188" s="7"/>
      <c r="BL188" s="7"/>
    </row>
    <row r="189" spans="26:64" ht="14.25" customHeight="1" x14ac:dyDescent="0.3">
      <c r="Z189" s="7"/>
      <c r="AA189" s="7"/>
      <c r="AE189" s="7"/>
      <c r="BL189" s="7"/>
    </row>
    <row r="190" spans="26:64" ht="14.25" customHeight="1" x14ac:dyDescent="0.3">
      <c r="Z190" s="7"/>
      <c r="AA190" s="7"/>
      <c r="AE190" s="7"/>
      <c r="BL190" s="7"/>
    </row>
    <row r="191" spans="26:64" ht="14.25" customHeight="1" x14ac:dyDescent="0.3">
      <c r="Z191" s="7"/>
      <c r="AA191" s="7"/>
      <c r="AE191" s="7"/>
      <c r="BL191" s="7"/>
    </row>
    <row r="192" spans="26:64" ht="14.25" customHeight="1" x14ac:dyDescent="0.3">
      <c r="Z192" s="7"/>
      <c r="AA192" s="7"/>
      <c r="AE192" s="7"/>
      <c r="BL192" s="7"/>
    </row>
    <row r="193" spans="26:64" ht="14.25" customHeight="1" x14ac:dyDescent="0.3">
      <c r="Z193" s="7"/>
      <c r="AA193" s="7"/>
      <c r="AE193" s="7"/>
      <c r="BL193" s="7"/>
    </row>
    <row r="194" spans="26:64" ht="14.25" customHeight="1" x14ac:dyDescent="0.3">
      <c r="Z194" s="7"/>
      <c r="AA194" s="7"/>
      <c r="AE194" s="7"/>
      <c r="BL194" s="7"/>
    </row>
    <row r="195" spans="26:64" ht="14.25" customHeight="1" x14ac:dyDescent="0.3">
      <c r="Z195" s="7"/>
      <c r="AA195" s="7"/>
      <c r="AE195" s="7"/>
      <c r="BL195" s="7"/>
    </row>
    <row r="196" spans="26:64" ht="14.25" customHeight="1" x14ac:dyDescent="0.3">
      <c r="Z196" s="7"/>
      <c r="AA196" s="7"/>
      <c r="AE196" s="7"/>
      <c r="BL196" s="7"/>
    </row>
    <row r="197" spans="26:64" ht="14.25" customHeight="1" x14ac:dyDescent="0.3">
      <c r="Z197" s="7"/>
      <c r="AA197" s="7"/>
      <c r="AE197" s="7"/>
      <c r="BL197" s="7"/>
    </row>
    <row r="198" spans="26:64" ht="14.25" customHeight="1" x14ac:dyDescent="0.3">
      <c r="Z198" s="7"/>
      <c r="AA198" s="7"/>
      <c r="AE198" s="7"/>
      <c r="BL198" s="7"/>
    </row>
    <row r="199" spans="26:64" ht="14.25" customHeight="1" x14ac:dyDescent="0.3">
      <c r="Z199" s="7"/>
      <c r="AA199" s="7"/>
      <c r="AE199" s="7"/>
      <c r="BL199" s="7"/>
    </row>
    <row r="200" spans="26:64" ht="14.25" customHeight="1" x14ac:dyDescent="0.3">
      <c r="Z200" s="7"/>
      <c r="AA200" s="7"/>
      <c r="AE200" s="7"/>
      <c r="BL200" s="7"/>
    </row>
    <row r="201" spans="26:64" ht="14.25" customHeight="1" x14ac:dyDescent="0.3">
      <c r="Z201" s="7"/>
      <c r="AA201" s="7"/>
      <c r="AE201" s="7"/>
      <c r="BL201" s="7"/>
    </row>
    <row r="202" spans="26:64" ht="14.25" customHeight="1" x14ac:dyDescent="0.3">
      <c r="Z202" s="7"/>
      <c r="AA202" s="7"/>
      <c r="AE202" s="7"/>
      <c r="BL202" s="7"/>
    </row>
    <row r="203" spans="26:64" ht="14.25" customHeight="1" x14ac:dyDescent="0.3">
      <c r="Z203" s="7"/>
      <c r="AA203" s="7"/>
      <c r="AE203" s="7"/>
      <c r="BL203" s="7"/>
    </row>
    <row r="204" spans="26:64" ht="14.25" customHeight="1" x14ac:dyDescent="0.3">
      <c r="Z204" s="7"/>
      <c r="AA204" s="7"/>
      <c r="AE204" s="7"/>
      <c r="BL204" s="7"/>
    </row>
    <row r="205" spans="26:64" ht="14.25" customHeight="1" x14ac:dyDescent="0.3">
      <c r="Z205" s="7"/>
      <c r="AA205" s="7"/>
      <c r="AE205" s="7"/>
      <c r="BL205" s="7"/>
    </row>
    <row r="206" spans="26:64" ht="14.25" customHeight="1" x14ac:dyDescent="0.3">
      <c r="Z206" s="7"/>
      <c r="AA206" s="7"/>
      <c r="AE206" s="7"/>
      <c r="BL206" s="7"/>
    </row>
    <row r="207" spans="26:64" ht="14.25" customHeight="1" x14ac:dyDescent="0.3">
      <c r="Z207" s="7"/>
      <c r="AA207" s="7"/>
      <c r="AE207" s="7"/>
      <c r="BL207" s="7"/>
    </row>
    <row r="208" spans="26:64" ht="14.25" customHeight="1" x14ac:dyDescent="0.3">
      <c r="Z208" s="7"/>
      <c r="AA208" s="7"/>
      <c r="AE208" s="7"/>
      <c r="BL208" s="7"/>
    </row>
    <row r="209" spans="26:64" ht="14.25" customHeight="1" x14ac:dyDescent="0.3">
      <c r="Z209" s="7"/>
      <c r="AA209" s="7"/>
      <c r="AE209" s="7"/>
      <c r="BL209" s="7"/>
    </row>
    <row r="210" spans="26:64" ht="14.25" customHeight="1" x14ac:dyDescent="0.3">
      <c r="Z210" s="7"/>
      <c r="AA210" s="7"/>
      <c r="AE210" s="7"/>
      <c r="BL210" s="7"/>
    </row>
    <row r="211" spans="26:64" ht="14.25" customHeight="1" x14ac:dyDescent="0.3">
      <c r="Z211" s="7"/>
      <c r="AA211" s="7"/>
      <c r="AE211" s="7"/>
      <c r="BL211" s="7"/>
    </row>
    <row r="212" spans="26:64" ht="14.25" customHeight="1" x14ac:dyDescent="0.3">
      <c r="Z212" s="7"/>
      <c r="AA212" s="7"/>
      <c r="AE212" s="7"/>
      <c r="BL212" s="7"/>
    </row>
    <row r="213" spans="26:64" ht="14.25" customHeight="1" x14ac:dyDescent="0.3">
      <c r="Z213" s="7"/>
      <c r="AA213" s="7"/>
      <c r="AE213" s="7"/>
      <c r="BL213" s="7"/>
    </row>
    <row r="214" spans="26:64" ht="14.25" customHeight="1" x14ac:dyDescent="0.3">
      <c r="Z214" s="7"/>
      <c r="AA214" s="7"/>
      <c r="AE214" s="7"/>
      <c r="BL214" s="7"/>
    </row>
    <row r="215" spans="26:64" ht="14.25" customHeight="1" x14ac:dyDescent="0.3">
      <c r="Z215" s="7"/>
      <c r="AA215" s="7"/>
      <c r="AE215" s="7"/>
      <c r="BL215" s="7"/>
    </row>
    <row r="216" spans="26:64" ht="14.25" customHeight="1" x14ac:dyDescent="0.3">
      <c r="Z216" s="7"/>
      <c r="AA216" s="7"/>
      <c r="AE216" s="7"/>
      <c r="BL216" s="7"/>
    </row>
    <row r="217" spans="26:64" ht="14.25" customHeight="1" x14ac:dyDescent="0.3">
      <c r="Z217" s="7"/>
      <c r="AA217" s="7"/>
      <c r="AE217" s="7"/>
      <c r="BL217" s="7"/>
    </row>
    <row r="218" spans="26:64" ht="14.25" customHeight="1" x14ac:dyDescent="0.3">
      <c r="Z218" s="7"/>
      <c r="AA218" s="7"/>
      <c r="AE218" s="7"/>
      <c r="BL218" s="7"/>
    </row>
    <row r="219" spans="26:64" ht="14.25" customHeight="1" x14ac:dyDescent="0.3">
      <c r="Z219" s="7"/>
      <c r="AA219" s="7"/>
      <c r="AE219" s="7"/>
      <c r="BL219" s="7"/>
    </row>
    <row r="220" spans="26:64" ht="14.25" customHeight="1" x14ac:dyDescent="0.3">
      <c r="Z220" s="7"/>
      <c r="AA220" s="7"/>
      <c r="AE220" s="7"/>
      <c r="BL220" s="7"/>
    </row>
    <row r="221" spans="26:64" ht="14.25" customHeight="1" x14ac:dyDescent="0.3">
      <c r="Z221" s="7"/>
      <c r="AA221" s="7"/>
      <c r="AE221" s="7"/>
      <c r="BL221" s="7"/>
    </row>
    <row r="222" spans="26:64" ht="14.25" customHeight="1" x14ac:dyDescent="0.3">
      <c r="Z222" s="7"/>
      <c r="AA222" s="7"/>
      <c r="AE222" s="7"/>
      <c r="BL222" s="7"/>
    </row>
    <row r="223" spans="26:64" ht="14.25" customHeight="1" x14ac:dyDescent="0.3">
      <c r="Z223" s="7"/>
      <c r="AA223" s="7"/>
      <c r="AE223" s="7"/>
      <c r="BL223" s="7"/>
    </row>
    <row r="224" spans="26:64" ht="14.25" customHeight="1" x14ac:dyDescent="0.3">
      <c r="Z224" s="7"/>
      <c r="AA224" s="7"/>
      <c r="AE224" s="7"/>
      <c r="BL224" s="7"/>
    </row>
    <row r="225" spans="26:64" ht="14.25" customHeight="1" x14ac:dyDescent="0.3">
      <c r="Z225" s="7"/>
      <c r="AA225" s="7"/>
      <c r="AE225" s="7"/>
      <c r="BL225" s="7"/>
    </row>
    <row r="226" spans="26:64" ht="14.25" customHeight="1" x14ac:dyDescent="0.3">
      <c r="Z226" s="7"/>
      <c r="AA226" s="7"/>
      <c r="AE226" s="7"/>
      <c r="BL226" s="7"/>
    </row>
    <row r="227" spans="26:64" ht="14.25" customHeight="1" x14ac:dyDescent="0.3">
      <c r="Z227" s="7"/>
      <c r="AA227" s="7"/>
      <c r="AE227" s="7"/>
      <c r="BL227" s="7"/>
    </row>
    <row r="228" spans="26:64" ht="14.25" customHeight="1" x14ac:dyDescent="0.3">
      <c r="Z228" s="7"/>
      <c r="AA228" s="7"/>
      <c r="AE228" s="7"/>
      <c r="BL228" s="7"/>
    </row>
    <row r="229" spans="26:64" ht="14.25" customHeight="1" x14ac:dyDescent="0.3">
      <c r="Z229" s="7"/>
      <c r="AA229" s="7"/>
      <c r="AE229" s="7"/>
      <c r="BL229" s="7"/>
    </row>
    <row r="230" spans="26:64" ht="14.25" customHeight="1" x14ac:dyDescent="0.3">
      <c r="Z230" s="7"/>
      <c r="AA230" s="7"/>
      <c r="AE230" s="7"/>
      <c r="BL230" s="7"/>
    </row>
    <row r="231" spans="26:64" ht="14.25" customHeight="1" x14ac:dyDescent="0.3">
      <c r="Z231" s="7"/>
      <c r="AA231" s="7"/>
      <c r="AE231" s="7"/>
      <c r="BL231" s="7"/>
    </row>
    <row r="232" spans="26:64" ht="14.25" customHeight="1" x14ac:dyDescent="0.3">
      <c r="Z232" s="7"/>
      <c r="AA232" s="7"/>
      <c r="AE232" s="7"/>
      <c r="BL232" s="7"/>
    </row>
    <row r="233" spans="26:64" ht="14.25" customHeight="1" x14ac:dyDescent="0.3">
      <c r="Z233" s="7"/>
      <c r="AA233" s="7"/>
      <c r="AE233" s="7"/>
      <c r="BL233" s="7"/>
    </row>
    <row r="234" spans="26:64" ht="14.25" customHeight="1" x14ac:dyDescent="0.3">
      <c r="Z234" s="7"/>
      <c r="AA234" s="7"/>
      <c r="AE234" s="7"/>
      <c r="BL234" s="7"/>
    </row>
    <row r="235" spans="26:64" ht="14.25" customHeight="1" x14ac:dyDescent="0.3">
      <c r="Z235" s="7"/>
      <c r="AA235" s="7"/>
      <c r="AE235" s="7"/>
      <c r="BL235" s="7"/>
    </row>
    <row r="236" spans="26:64" ht="14.25" customHeight="1" x14ac:dyDescent="0.3">
      <c r="Z236" s="7"/>
      <c r="AA236" s="7"/>
      <c r="AE236" s="7"/>
      <c r="BL236" s="7"/>
    </row>
    <row r="237" spans="26:64" ht="14.25" customHeight="1" x14ac:dyDescent="0.3">
      <c r="Z237" s="7"/>
      <c r="AA237" s="7"/>
      <c r="AE237" s="7"/>
      <c r="BL237" s="7"/>
    </row>
    <row r="238" spans="26:64" ht="14.25" customHeight="1" x14ac:dyDescent="0.3">
      <c r="Z238" s="7"/>
      <c r="AA238" s="7"/>
      <c r="AE238" s="7"/>
      <c r="BL238" s="7"/>
    </row>
    <row r="239" spans="26:64" ht="14.25" customHeight="1" x14ac:dyDescent="0.3">
      <c r="Z239" s="7"/>
      <c r="AA239" s="7"/>
      <c r="AE239" s="7"/>
      <c r="BL239" s="7"/>
    </row>
    <row r="240" spans="26:64" ht="14.25" customHeight="1" x14ac:dyDescent="0.3">
      <c r="Z240" s="7"/>
      <c r="AA240" s="7"/>
      <c r="AE240" s="7"/>
      <c r="BL240" s="7"/>
    </row>
    <row r="241" spans="26:64" ht="14.25" customHeight="1" x14ac:dyDescent="0.3">
      <c r="Z241" s="7"/>
      <c r="AA241" s="7"/>
      <c r="AE241" s="7"/>
      <c r="BL241" s="7"/>
    </row>
    <row r="242" spans="26:64" ht="14.25" customHeight="1" x14ac:dyDescent="0.3">
      <c r="Z242" s="7"/>
      <c r="AA242" s="7"/>
      <c r="AE242" s="7"/>
      <c r="BL242" s="7"/>
    </row>
    <row r="243" spans="26:64" ht="14.25" customHeight="1" x14ac:dyDescent="0.3">
      <c r="Z243" s="7"/>
      <c r="AA243" s="7"/>
      <c r="AE243" s="7"/>
      <c r="BL243" s="7"/>
    </row>
    <row r="244" spans="26:64" ht="14.25" customHeight="1" x14ac:dyDescent="0.3">
      <c r="Z244" s="7"/>
      <c r="AA244" s="7"/>
      <c r="AE244" s="7"/>
      <c r="BL244" s="7"/>
    </row>
    <row r="245" spans="26:64" ht="14.25" customHeight="1" x14ac:dyDescent="0.3">
      <c r="Z245" s="7"/>
      <c r="AA245" s="7"/>
      <c r="AE245" s="7"/>
      <c r="BL245" s="7"/>
    </row>
    <row r="246" spans="26:64" ht="14.25" customHeight="1" x14ac:dyDescent="0.3">
      <c r="Z246" s="7"/>
      <c r="AA246" s="7"/>
      <c r="AE246" s="7"/>
      <c r="BL246" s="7"/>
    </row>
    <row r="247" spans="26:64" ht="14.25" customHeight="1" x14ac:dyDescent="0.3">
      <c r="Z247" s="7"/>
      <c r="AA247" s="7"/>
      <c r="AE247" s="7"/>
      <c r="BL247" s="7"/>
    </row>
    <row r="248" spans="26:64" ht="14.25" customHeight="1" x14ac:dyDescent="0.3">
      <c r="Z248" s="7"/>
      <c r="AA248" s="7"/>
      <c r="AE248" s="7"/>
      <c r="BL248" s="7"/>
    </row>
    <row r="249" spans="26:64" ht="14.25" customHeight="1" x14ac:dyDescent="0.3">
      <c r="Z249" s="7"/>
      <c r="AA249" s="7"/>
      <c r="AE249" s="7"/>
      <c r="BL249" s="7"/>
    </row>
    <row r="250" spans="26:64" ht="14.25" customHeight="1" x14ac:dyDescent="0.3">
      <c r="Z250" s="7"/>
      <c r="AA250" s="7"/>
      <c r="AE250" s="7"/>
      <c r="BL250" s="7"/>
    </row>
    <row r="251" spans="26:64" ht="14.25" customHeight="1" x14ac:dyDescent="0.3">
      <c r="Z251" s="7"/>
      <c r="AA251" s="7"/>
      <c r="AE251" s="7"/>
      <c r="BL251" s="7"/>
    </row>
    <row r="252" spans="26:64" ht="14.25" customHeight="1" x14ac:dyDescent="0.3">
      <c r="Z252" s="7"/>
      <c r="AA252" s="7"/>
      <c r="AE252" s="7"/>
      <c r="BL252" s="7"/>
    </row>
    <row r="253" spans="26:64" ht="14.25" customHeight="1" x14ac:dyDescent="0.3">
      <c r="Z253" s="7"/>
      <c r="AA253" s="7"/>
      <c r="AE253" s="7"/>
      <c r="BL253" s="7"/>
    </row>
    <row r="254" spans="26:64" ht="14.25" customHeight="1" x14ac:dyDescent="0.3">
      <c r="Z254" s="7"/>
      <c r="AA254" s="7"/>
      <c r="AE254" s="7"/>
      <c r="BL254" s="7"/>
    </row>
    <row r="255" spans="26:64" ht="14.25" customHeight="1" x14ac:dyDescent="0.3">
      <c r="Z255" s="7"/>
      <c r="AA255" s="7"/>
      <c r="AE255" s="7"/>
      <c r="BL255" s="7"/>
    </row>
    <row r="256" spans="26:64" ht="14.25" customHeight="1" x14ac:dyDescent="0.3">
      <c r="Z256" s="7"/>
      <c r="AA256" s="7"/>
      <c r="AE256" s="7"/>
      <c r="BL256" s="7"/>
    </row>
    <row r="257" spans="26:64" ht="14.25" customHeight="1" x14ac:dyDescent="0.3">
      <c r="Z257" s="7"/>
      <c r="AA257" s="7"/>
      <c r="AE257" s="7"/>
      <c r="BL257" s="7"/>
    </row>
    <row r="258" spans="26:64" ht="14.25" customHeight="1" x14ac:dyDescent="0.3">
      <c r="Z258" s="7"/>
      <c r="AA258" s="7"/>
      <c r="AE258" s="7"/>
      <c r="BL258" s="7"/>
    </row>
    <row r="259" spans="26:64" ht="14.25" customHeight="1" x14ac:dyDescent="0.3">
      <c r="Z259" s="7"/>
      <c r="AA259" s="7"/>
      <c r="AE259" s="7"/>
      <c r="BL259" s="7"/>
    </row>
    <row r="260" spans="26:64" ht="14.25" customHeight="1" x14ac:dyDescent="0.3">
      <c r="Z260" s="7"/>
      <c r="AA260" s="7"/>
      <c r="AE260" s="7"/>
      <c r="BL260" s="7"/>
    </row>
    <row r="261" spans="26:64" ht="14.25" customHeight="1" x14ac:dyDescent="0.3">
      <c r="Z261" s="7"/>
      <c r="AA261" s="7"/>
      <c r="AE261" s="7"/>
      <c r="BL261" s="7"/>
    </row>
    <row r="262" spans="26:64" ht="14.25" customHeight="1" x14ac:dyDescent="0.3">
      <c r="Z262" s="7"/>
      <c r="AA262" s="7"/>
      <c r="AE262" s="7"/>
      <c r="BL262" s="7"/>
    </row>
    <row r="263" spans="26:64" ht="14.25" customHeight="1" x14ac:dyDescent="0.3">
      <c r="Z263" s="7"/>
      <c r="AA263" s="7"/>
      <c r="AE263" s="7"/>
      <c r="BL263" s="7"/>
    </row>
    <row r="264" spans="26:64" ht="14.25" customHeight="1" x14ac:dyDescent="0.3">
      <c r="Z264" s="7"/>
      <c r="AA264" s="7"/>
      <c r="AE264" s="7"/>
      <c r="BL264" s="7"/>
    </row>
    <row r="265" spans="26:64" ht="14.25" customHeight="1" x14ac:dyDescent="0.3">
      <c r="Z265" s="7"/>
      <c r="AA265" s="7"/>
      <c r="AE265" s="7"/>
      <c r="BL265" s="7"/>
    </row>
    <row r="266" spans="26:64" ht="14.25" customHeight="1" x14ac:dyDescent="0.3">
      <c r="Z266" s="7"/>
      <c r="AA266" s="7"/>
      <c r="AE266" s="7"/>
      <c r="BL266" s="7"/>
    </row>
    <row r="267" spans="26:64" ht="14.25" customHeight="1" x14ac:dyDescent="0.3">
      <c r="Z267" s="7"/>
      <c r="AA267" s="7"/>
      <c r="AE267" s="7"/>
      <c r="BL267" s="7"/>
    </row>
    <row r="268" spans="26:64" ht="14.25" customHeight="1" x14ac:dyDescent="0.3">
      <c r="Z268" s="7"/>
      <c r="AA268" s="7"/>
      <c r="AE268" s="7"/>
      <c r="BL268" s="7"/>
    </row>
    <row r="269" spans="26:64" ht="14.25" customHeight="1" x14ac:dyDescent="0.3">
      <c r="Z269" s="7"/>
      <c r="AA269" s="7"/>
      <c r="AE269" s="7"/>
      <c r="BL269" s="7"/>
    </row>
    <row r="270" spans="26:64" ht="14.25" customHeight="1" x14ac:dyDescent="0.3">
      <c r="Z270" s="7"/>
      <c r="AA270" s="7"/>
      <c r="AE270" s="7"/>
      <c r="BL270" s="7"/>
    </row>
    <row r="271" spans="26:64" ht="14.25" customHeight="1" x14ac:dyDescent="0.3">
      <c r="Z271" s="7"/>
      <c r="AA271" s="7"/>
      <c r="AE271" s="7"/>
      <c r="BL271" s="7"/>
    </row>
    <row r="272" spans="26:64" ht="14.25" customHeight="1" x14ac:dyDescent="0.3">
      <c r="Z272" s="7"/>
      <c r="AA272" s="7"/>
      <c r="AE272" s="7"/>
      <c r="BL272" s="7"/>
    </row>
    <row r="273" spans="26:64" ht="14.25" customHeight="1" x14ac:dyDescent="0.3">
      <c r="Z273" s="7"/>
      <c r="AA273" s="7"/>
      <c r="AE273" s="7"/>
      <c r="BL273" s="7"/>
    </row>
    <row r="274" spans="26:64" ht="14.25" customHeight="1" x14ac:dyDescent="0.3">
      <c r="Z274" s="7"/>
      <c r="AA274" s="7"/>
      <c r="AE274" s="7"/>
      <c r="BL274" s="7"/>
    </row>
    <row r="275" spans="26:64" ht="14.25" customHeight="1" x14ac:dyDescent="0.3">
      <c r="Z275" s="7"/>
      <c r="AA275" s="7"/>
      <c r="AE275" s="7"/>
      <c r="BL275" s="7"/>
    </row>
    <row r="276" spans="26:64" ht="14.25" customHeight="1" x14ac:dyDescent="0.3">
      <c r="Z276" s="7"/>
      <c r="AA276" s="7"/>
      <c r="AE276" s="7"/>
      <c r="BL276" s="7"/>
    </row>
    <row r="277" spans="26:64" ht="14.25" customHeight="1" x14ac:dyDescent="0.3">
      <c r="Z277" s="7"/>
      <c r="AA277" s="7"/>
      <c r="AE277" s="7"/>
      <c r="BL277" s="7"/>
    </row>
    <row r="278" spans="26:64" ht="14.25" customHeight="1" x14ac:dyDescent="0.3">
      <c r="Z278" s="7"/>
      <c r="AA278" s="7"/>
      <c r="AE278" s="7"/>
      <c r="BL278" s="7"/>
    </row>
    <row r="279" spans="26:64" ht="14.25" customHeight="1" x14ac:dyDescent="0.3">
      <c r="Z279" s="7"/>
      <c r="AA279" s="7"/>
      <c r="AE279" s="7"/>
      <c r="BL279" s="7"/>
    </row>
    <row r="280" spans="26:64" ht="14.25" customHeight="1" x14ac:dyDescent="0.3">
      <c r="Z280" s="7"/>
      <c r="AA280" s="7"/>
      <c r="AE280" s="7"/>
      <c r="BL280" s="7"/>
    </row>
    <row r="281" spans="26:64" ht="14.25" customHeight="1" x14ac:dyDescent="0.3">
      <c r="Z281" s="7"/>
      <c r="AA281" s="7"/>
      <c r="AE281" s="7"/>
      <c r="BL281" s="7"/>
    </row>
    <row r="282" spans="26:64" ht="14.25" customHeight="1" x14ac:dyDescent="0.3">
      <c r="Z282" s="7"/>
      <c r="AA282" s="7"/>
      <c r="AE282" s="7"/>
      <c r="BL282" s="7"/>
    </row>
    <row r="283" spans="26:64" ht="14.25" customHeight="1" x14ac:dyDescent="0.3">
      <c r="Z283" s="7"/>
      <c r="AA283" s="7"/>
      <c r="AE283" s="7"/>
      <c r="BL283" s="7"/>
    </row>
    <row r="284" spans="26:64" ht="14.25" customHeight="1" x14ac:dyDescent="0.3">
      <c r="Z284" s="7"/>
      <c r="AA284" s="7"/>
      <c r="AE284" s="7"/>
      <c r="BL284" s="7"/>
    </row>
    <row r="285" spans="26:64" ht="14.25" customHeight="1" x14ac:dyDescent="0.3">
      <c r="Z285" s="7"/>
      <c r="AA285" s="7"/>
      <c r="AE285" s="7"/>
      <c r="BL285" s="7"/>
    </row>
    <row r="286" spans="26:64" ht="14.25" customHeight="1" x14ac:dyDescent="0.3">
      <c r="Z286" s="7"/>
      <c r="AA286" s="7"/>
      <c r="AE286" s="7"/>
      <c r="BL286" s="7"/>
    </row>
    <row r="287" spans="26:64" ht="14.25" customHeight="1" x14ac:dyDescent="0.3">
      <c r="Z287" s="7"/>
      <c r="AA287" s="7"/>
      <c r="AE287" s="7"/>
      <c r="BL287" s="7"/>
    </row>
    <row r="288" spans="26:64" ht="14.25" customHeight="1" x14ac:dyDescent="0.3">
      <c r="Z288" s="7"/>
      <c r="AA288" s="7"/>
      <c r="AE288" s="7"/>
      <c r="BL288" s="7"/>
    </row>
    <row r="289" spans="26:64" ht="14.25" customHeight="1" x14ac:dyDescent="0.3">
      <c r="Z289" s="7"/>
      <c r="AA289" s="7"/>
      <c r="AE289" s="7"/>
      <c r="BL289" s="7"/>
    </row>
    <row r="290" spans="26:64" ht="14.25" customHeight="1" x14ac:dyDescent="0.3">
      <c r="Z290" s="7"/>
      <c r="AA290" s="7"/>
      <c r="AE290" s="7"/>
      <c r="BL290" s="7"/>
    </row>
    <row r="291" spans="26:64" ht="14.25" customHeight="1" x14ac:dyDescent="0.3">
      <c r="Z291" s="7"/>
      <c r="AA291" s="7"/>
      <c r="AE291" s="7"/>
      <c r="BL291" s="7"/>
    </row>
    <row r="292" spans="26:64" ht="14.25" customHeight="1" x14ac:dyDescent="0.3">
      <c r="Z292" s="7"/>
      <c r="AA292" s="7"/>
      <c r="AE292" s="7"/>
      <c r="BL292" s="7"/>
    </row>
    <row r="293" spans="26:64" ht="14.25" customHeight="1" x14ac:dyDescent="0.3">
      <c r="Z293" s="7"/>
      <c r="AA293" s="7"/>
      <c r="AE293" s="7"/>
      <c r="BL293" s="7"/>
    </row>
    <row r="294" spans="26:64" ht="14.25" customHeight="1" x14ac:dyDescent="0.3">
      <c r="Z294" s="7"/>
      <c r="AA294" s="7"/>
      <c r="AE294" s="7"/>
      <c r="BL294" s="7"/>
    </row>
    <row r="295" spans="26:64" ht="14.25" customHeight="1" x14ac:dyDescent="0.3">
      <c r="Z295" s="7"/>
      <c r="AA295" s="7"/>
      <c r="AE295" s="7"/>
      <c r="BL295" s="7"/>
    </row>
    <row r="296" spans="26:64" ht="14.25" customHeight="1" x14ac:dyDescent="0.3">
      <c r="Z296" s="7"/>
      <c r="AA296" s="7"/>
      <c r="AE296" s="7"/>
      <c r="BL296" s="7"/>
    </row>
    <row r="297" spans="26:64" ht="14.25" customHeight="1" x14ac:dyDescent="0.3">
      <c r="Z297" s="7"/>
      <c r="AA297" s="7"/>
      <c r="AE297" s="7"/>
      <c r="BL297" s="7"/>
    </row>
    <row r="298" spans="26:64" ht="14.25" customHeight="1" x14ac:dyDescent="0.3">
      <c r="Z298" s="7"/>
      <c r="AA298" s="7"/>
      <c r="AE298" s="7"/>
      <c r="BL298" s="7"/>
    </row>
    <row r="299" spans="26:64" ht="14.25" customHeight="1" x14ac:dyDescent="0.3">
      <c r="Z299" s="7"/>
      <c r="AA299" s="7"/>
      <c r="AE299" s="7"/>
      <c r="BL299" s="7"/>
    </row>
    <row r="300" spans="26:64" ht="14.25" customHeight="1" x14ac:dyDescent="0.3">
      <c r="Z300" s="7"/>
      <c r="AA300" s="7"/>
      <c r="AE300" s="7"/>
      <c r="BL300" s="7"/>
    </row>
    <row r="301" spans="26:64" ht="14.25" customHeight="1" x14ac:dyDescent="0.3">
      <c r="Z301" s="7"/>
      <c r="AA301" s="7"/>
      <c r="AE301" s="7"/>
      <c r="BL301" s="7"/>
    </row>
    <row r="302" spans="26:64" ht="14.25" customHeight="1" x14ac:dyDescent="0.3">
      <c r="Z302" s="7"/>
      <c r="AA302" s="7"/>
      <c r="AE302" s="7"/>
      <c r="BL302" s="7"/>
    </row>
    <row r="303" spans="26:64" ht="14.25" customHeight="1" x14ac:dyDescent="0.3">
      <c r="Z303" s="7"/>
      <c r="AA303" s="7"/>
      <c r="AE303" s="7"/>
      <c r="BL303" s="7"/>
    </row>
    <row r="304" spans="26:64" ht="14.25" customHeight="1" x14ac:dyDescent="0.3">
      <c r="Z304" s="7"/>
      <c r="AA304" s="7"/>
      <c r="AE304" s="7"/>
      <c r="BL304" s="7"/>
    </row>
    <row r="305" spans="26:64" ht="14.25" customHeight="1" x14ac:dyDescent="0.3">
      <c r="Z305" s="7"/>
      <c r="AA305" s="7"/>
      <c r="AE305" s="7"/>
      <c r="BL305" s="7"/>
    </row>
    <row r="306" spans="26:64" ht="14.25" customHeight="1" x14ac:dyDescent="0.3">
      <c r="Z306" s="7"/>
      <c r="AA306" s="7"/>
      <c r="AE306" s="7"/>
      <c r="BL306" s="7"/>
    </row>
    <row r="307" spans="26:64" ht="14.25" customHeight="1" x14ac:dyDescent="0.3">
      <c r="Z307" s="7"/>
      <c r="AA307" s="7"/>
      <c r="AE307" s="7"/>
      <c r="BL307" s="7"/>
    </row>
    <row r="308" spans="26:64" ht="14.25" customHeight="1" x14ac:dyDescent="0.3">
      <c r="Z308" s="7"/>
      <c r="AA308" s="7"/>
      <c r="AE308" s="7"/>
      <c r="BL308" s="7"/>
    </row>
    <row r="309" spans="26:64" ht="14.25" customHeight="1" x14ac:dyDescent="0.3">
      <c r="Z309" s="7"/>
      <c r="AA309" s="7"/>
      <c r="AE309" s="7"/>
      <c r="BL309" s="7"/>
    </row>
    <row r="310" spans="26:64" ht="14.25" customHeight="1" x14ac:dyDescent="0.3">
      <c r="Z310" s="7"/>
      <c r="AA310" s="7"/>
      <c r="AE310" s="7"/>
      <c r="BL310" s="7"/>
    </row>
    <row r="311" spans="26:64" ht="14.25" customHeight="1" x14ac:dyDescent="0.3">
      <c r="Z311" s="7"/>
      <c r="AA311" s="7"/>
      <c r="AE311" s="7"/>
      <c r="BL311" s="7"/>
    </row>
    <row r="312" spans="26:64" ht="14.25" customHeight="1" x14ac:dyDescent="0.3">
      <c r="Z312" s="7"/>
      <c r="AA312" s="7"/>
      <c r="AE312" s="7"/>
      <c r="BL312" s="7"/>
    </row>
    <row r="313" spans="26:64" ht="14.25" customHeight="1" x14ac:dyDescent="0.3">
      <c r="Z313" s="7"/>
      <c r="AA313" s="7"/>
      <c r="AE313" s="7"/>
      <c r="BL313" s="7"/>
    </row>
    <row r="314" spans="26:64" ht="14.25" customHeight="1" x14ac:dyDescent="0.3">
      <c r="Z314" s="7"/>
      <c r="AA314" s="7"/>
      <c r="AE314" s="7"/>
      <c r="BL314" s="7"/>
    </row>
    <row r="315" spans="26:64" ht="14.25" customHeight="1" x14ac:dyDescent="0.3">
      <c r="Z315" s="7"/>
      <c r="AA315" s="7"/>
      <c r="AE315" s="7"/>
      <c r="BL315" s="7"/>
    </row>
    <row r="316" spans="26:64" ht="14.25" customHeight="1" x14ac:dyDescent="0.3">
      <c r="Z316" s="7"/>
      <c r="AA316" s="7"/>
      <c r="AE316" s="7"/>
      <c r="BL316" s="7"/>
    </row>
    <row r="317" spans="26:64" ht="14.25" customHeight="1" x14ac:dyDescent="0.3">
      <c r="Z317" s="7"/>
      <c r="AA317" s="7"/>
      <c r="AE317" s="7"/>
      <c r="BL317" s="7"/>
    </row>
    <row r="318" spans="26:64" ht="14.25" customHeight="1" x14ac:dyDescent="0.3">
      <c r="Z318" s="7"/>
      <c r="AA318" s="7"/>
      <c r="AE318" s="7"/>
      <c r="BL318" s="7"/>
    </row>
    <row r="319" spans="26:64" ht="14.25" customHeight="1" x14ac:dyDescent="0.3">
      <c r="Z319" s="7"/>
      <c r="AA319" s="7"/>
      <c r="AE319" s="7"/>
      <c r="BL319" s="7"/>
    </row>
    <row r="320" spans="26:64" ht="14.25" customHeight="1" x14ac:dyDescent="0.3">
      <c r="Z320" s="7"/>
      <c r="AA320" s="7"/>
      <c r="AE320" s="7"/>
      <c r="BL320" s="7"/>
    </row>
    <row r="321" spans="26:64" ht="14.25" customHeight="1" x14ac:dyDescent="0.3">
      <c r="Z321" s="7"/>
      <c r="AA321" s="7"/>
      <c r="AE321" s="7"/>
      <c r="BL321" s="7"/>
    </row>
    <row r="322" spans="26:64" ht="14.25" customHeight="1" x14ac:dyDescent="0.3">
      <c r="Z322" s="7"/>
      <c r="AA322" s="7"/>
      <c r="AE322" s="7"/>
      <c r="BL322" s="7"/>
    </row>
    <row r="323" spans="26:64" ht="14.25" customHeight="1" x14ac:dyDescent="0.3">
      <c r="Z323" s="7"/>
      <c r="AA323" s="7"/>
      <c r="AE323" s="7"/>
      <c r="BL323" s="7"/>
    </row>
    <row r="324" spans="26:64" ht="14.25" customHeight="1" x14ac:dyDescent="0.3">
      <c r="Z324" s="7"/>
      <c r="AA324" s="7"/>
      <c r="AE324" s="7"/>
      <c r="BL324" s="7"/>
    </row>
    <row r="325" spans="26:64" ht="14.25" customHeight="1" x14ac:dyDescent="0.3">
      <c r="Z325" s="7"/>
      <c r="AA325" s="7"/>
      <c r="AE325" s="7"/>
      <c r="BL325" s="7"/>
    </row>
    <row r="326" spans="26:64" ht="14.25" customHeight="1" x14ac:dyDescent="0.3">
      <c r="Z326" s="7"/>
      <c r="AA326" s="7"/>
      <c r="AE326" s="7"/>
      <c r="BL326" s="7"/>
    </row>
    <row r="327" spans="26:64" ht="14.25" customHeight="1" x14ac:dyDescent="0.3">
      <c r="Z327" s="7"/>
      <c r="AA327" s="7"/>
      <c r="AE327" s="7"/>
      <c r="BL327" s="7"/>
    </row>
    <row r="328" spans="26:64" ht="14.25" customHeight="1" x14ac:dyDescent="0.3">
      <c r="Z328" s="7"/>
      <c r="AA328" s="7"/>
      <c r="AE328" s="7"/>
      <c r="BL328" s="7"/>
    </row>
    <row r="329" spans="26:64" ht="14.25" customHeight="1" x14ac:dyDescent="0.3">
      <c r="Z329" s="7"/>
      <c r="AA329" s="7"/>
      <c r="AE329" s="7"/>
      <c r="BL329" s="7"/>
    </row>
    <row r="330" spans="26:64" ht="14.25" customHeight="1" x14ac:dyDescent="0.3">
      <c r="Z330" s="7"/>
      <c r="AA330" s="7"/>
      <c r="AE330" s="7"/>
      <c r="BL330" s="7"/>
    </row>
    <row r="331" spans="26:64" ht="14.25" customHeight="1" x14ac:dyDescent="0.3">
      <c r="Z331" s="7"/>
      <c r="AA331" s="7"/>
      <c r="AE331" s="7"/>
      <c r="BL331" s="7"/>
    </row>
    <row r="332" spans="26:64" ht="14.25" customHeight="1" x14ac:dyDescent="0.3">
      <c r="Z332" s="7"/>
      <c r="AA332" s="7"/>
      <c r="AE332" s="7"/>
      <c r="BL332" s="7"/>
    </row>
    <row r="333" spans="26:64" ht="14.25" customHeight="1" x14ac:dyDescent="0.3">
      <c r="Z333" s="7"/>
      <c r="AA333" s="7"/>
      <c r="AE333" s="7"/>
      <c r="BL333" s="7"/>
    </row>
    <row r="334" spans="26:64" ht="14.25" customHeight="1" x14ac:dyDescent="0.3">
      <c r="Z334" s="7"/>
      <c r="AA334" s="7"/>
      <c r="AE334" s="7"/>
      <c r="BL334" s="7"/>
    </row>
    <row r="335" spans="26:64" ht="14.25" customHeight="1" x14ac:dyDescent="0.3">
      <c r="Z335" s="7"/>
      <c r="AA335" s="7"/>
      <c r="AE335" s="7"/>
      <c r="BL335" s="7"/>
    </row>
    <row r="336" spans="26:64" ht="14.25" customHeight="1" x14ac:dyDescent="0.3">
      <c r="Z336" s="7"/>
      <c r="AA336" s="7"/>
      <c r="AE336" s="7"/>
      <c r="BL336" s="7"/>
    </row>
    <row r="337" spans="26:64" ht="14.25" customHeight="1" x14ac:dyDescent="0.3">
      <c r="Z337" s="7"/>
      <c r="AA337" s="7"/>
      <c r="AE337" s="7"/>
      <c r="BL337" s="7"/>
    </row>
    <row r="338" spans="26:64" ht="14.25" customHeight="1" x14ac:dyDescent="0.3">
      <c r="Z338" s="7"/>
      <c r="AA338" s="7"/>
      <c r="AE338" s="7"/>
      <c r="BL338" s="7"/>
    </row>
    <row r="339" spans="26:64" ht="14.25" customHeight="1" x14ac:dyDescent="0.3">
      <c r="Z339" s="7"/>
      <c r="AA339" s="7"/>
      <c r="AE339" s="7"/>
      <c r="BL339" s="7"/>
    </row>
    <row r="340" spans="26:64" ht="14.25" customHeight="1" x14ac:dyDescent="0.3">
      <c r="Z340" s="7"/>
      <c r="AA340" s="7"/>
      <c r="AE340" s="7"/>
      <c r="BL340" s="7"/>
    </row>
    <row r="341" spans="26:64" ht="14.25" customHeight="1" x14ac:dyDescent="0.3">
      <c r="Z341" s="7"/>
      <c r="AA341" s="7"/>
      <c r="AE341" s="7"/>
      <c r="BL341" s="7"/>
    </row>
    <row r="342" spans="26:64" ht="14.25" customHeight="1" x14ac:dyDescent="0.3">
      <c r="Z342" s="7"/>
      <c r="AA342" s="7"/>
      <c r="AE342" s="7"/>
      <c r="BL342" s="7"/>
    </row>
    <row r="343" spans="26:64" ht="14.25" customHeight="1" x14ac:dyDescent="0.3">
      <c r="Z343" s="7"/>
      <c r="AA343" s="7"/>
      <c r="AE343" s="7"/>
      <c r="BL343" s="7"/>
    </row>
    <row r="344" spans="26:64" ht="14.25" customHeight="1" x14ac:dyDescent="0.3">
      <c r="Z344" s="7"/>
      <c r="AA344" s="7"/>
      <c r="AE344" s="7"/>
      <c r="BL344" s="7"/>
    </row>
    <row r="345" spans="26:64" ht="14.25" customHeight="1" x14ac:dyDescent="0.3">
      <c r="Z345" s="7"/>
      <c r="AA345" s="7"/>
      <c r="AE345" s="7"/>
      <c r="BL345" s="7"/>
    </row>
    <row r="346" spans="26:64" ht="14.25" customHeight="1" x14ac:dyDescent="0.3">
      <c r="Z346" s="7"/>
      <c r="AA346" s="7"/>
      <c r="AE346" s="7"/>
      <c r="BL346" s="7"/>
    </row>
    <row r="347" spans="26:64" ht="14.25" customHeight="1" x14ac:dyDescent="0.3">
      <c r="Z347" s="7"/>
      <c r="AA347" s="7"/>
      <c r="AE347" s="7"/>
      <c r="BL347" s="7"/>
    </row>
    <row r="348" spans="26:64" ht="14.25" customHeight="1" x14ac:dyDescent="0.3">
      <c r="Z348" s="7"/>
      <c r="AA348" s="7"/>
      <c r="AE348" s="7"/>
      <c r="BL348" s="7"/>
    </row>
    <row r="349" spans="26:64" ht="14.25" customHeight="1" x14ac:dyDescent="0.3">
      <c r="Z349" s="7"/>
      <c r="AA349" s="7"/>
      <c r="AE349" s="7"/>
      <c r="BL349" s="7"/>
    </row>
    <row r="350" spans="26:64" ht="14.25" customHeight="1" x14ac:dyDescent="0.3">
      <c r="Z350" s="7"/>
      <c r="AA350" s="7"/>
      <c r="AE350" s="7"/>
      <c r="BL350" s="7"/>
    </row>
    <row r="351" spans="26:64" ht="14.25" customHeight="1" x14ac:dyDescent="0.3">
      <c r="Z351" s="7"/>
      <c r="AA351" s="7"/>
      <c r="AE351" s="7"/>
      <c r="BL351" s="7"/>
    </row>
    <row r="352" spans="26:64" ht="14.25" customHeight="1" x14ac:dyDescent="0.3">
      <c r="Z352" s="7"/>
      <c r="AA352" s="7"/>
      <c r="AE352" s="7"/>
      <c r="BL352" s="7"/>
    </row>
    <row r="353" spans="26:64" ht="14.25" customHeight="1" x14ac:dyDescent="0.3">
      <c r="Z353" s="7"/>
      <c r="AA353" s="7"/>
      <c r="AE353" s="7"/>
      <c r="BL353" s="7"/>
    </row>
    <row r="354" spans="26:64" ht="14.25" customHeight="1" x14ac:dyDescent="0.3">
      <c r="Z354" s="7"/>
      <c r="AA354" s="7"/>
      <c r="AE354" s="7"/>
      <c r="BL354" s="7"/>
    </row>
    <row r="355" spans="26:64" ht="14.25" customHeight="1" x14ac:dyDescent="0.3">
      <c r="Z355" s="7"/>
      <c r="AA355" s="7"/>
      <c r="AE355" s="7"/>
      <c r="BL355" s="7"/>
    </row>
    <row r="356" spans="26:64" ht="14.25" customHeight="1" x14ac:dyDescent="0.3">
      <c r="Z356" s="7"/>
      <c r="AA356" s="7"/>
      <c r="AE356" s="7"/>
      <c r="BL356" s="7"/>
    </row>
    <row r="357" spans="26:64" ht="14.25" customHeight="1" x14ac:dyDescent="0.3">
      <c r="Z357" s="7"/>
      <c r="AA357" s="7"/>
      <c r="AE357" s="7"/>
      <c r="BL357" s="7"/>
    </row>
    <row r="358" spans="26:64" ht="14.25" customHeight="1" x14ac:dyDescent="0.3">
      <c r="Z358" s="7"/>
      <c r="AA358" s="7"/>
      <c r="AE358" s="7"/>
      <c r="BL358" s="7"/>
    </row>
    <row r="359" spans="26:64" ht="14.25" customHeight="1" x14ac:dyDescent="0.3">
      <c r="Z359" s="7"/>
      <c r="AA359" s="7"/>
      <c r="AE359" s="7"/>
      <c r="BL359" s="7"/>
    </row>
    <row r="360" spans="26:64" ht="14.25" customHeight="1" x14ac:dyDescent="0.3">
      <c r="Z360" s="7"/>
      <c r="AA360" s="7"/>
      <c r="AE360" s="7"/>
      <c r="BL360" s="7"/>
    </row>
    <row r="361" spans="26:64" ht="14.25" customHeight="1" x14ac:dyDescent="0.3">
      <c r="Z361" s="7"/>
      <c r="AA361" s="7"/>
      <c r="AE361" s="7"/>
      <c r="BL361" s="7"/>
    </row>
    <row r="362" spans="26:64" ht="14.25" customHeight="1" x14ac:dyDescent="0.3">
      <c r="Z362" s="7"/>
      <c r="AA362" s="7"/>
      <c r="AE362" s="7"/>
      <c r="BL362" s="7"/>
    </row>
    <row r="363" spans="26:64" ht="14.25" customHeight="1" x14ac:dyDescent="0.3">
      <c r="Z363" s="7"/>
      <c r="AA363" s="7"/>
      <c r="AE363" s="7"/>
      <c r="BL363" s="7"/>
    </row>
    <row r="364" spans="26:64" ht="14.25" customHeight="1" x14ac:dyDescent="0.3">
      <c r="Z364" s="7"/>
      <c r="AA364" s="7"/>
      <c r="AE364" s="7"/>
      <c r="BL364" s="7"/>
    </row>
    <row r="365" spans="26:64" ht="14.25" customHeight="1" x14ac:dyDescent="0.3">
      <c r="Z365" s="7"/>
      <c r="AA365" s="7"/>
      <c r="AE365" s="7"/>
      <c r="BL365" s="7"/>
    </row>
    <row r="366" spans="26:64" ht="14.25" customHeight="1" x14ac:dyDescent="0.3">
      <c r="Z366" s="7"/>
      <c r="AA366" s="7"/>
      <c r="AE366" s="7"/>
      <c r="BL366" s="7"/>
    </row>
    <row r="367" spans="26:64" ht="14.25" customHeight="1" x14ac:dyDescent="0.3">
      <c r="Z367" s="7"/>
      <c r="AA367" s="7"/>
      <c r="AE367" s="7"/>
      <c r="BL367" s="7"/>
    </row>
    <row r="368" spans="26:64" ht="14.25" customHeight="1" x14ac:dyDescent="0.3">
      <c r="Z368" s="7"/>
      <c r="AA368" s="7"/>
      <c r="AE368" s="7"/>
      <c r="BL368" s="7"/>
    </row>
    <row r="369" spans="26:64" ht="14.25" customHeight="1" x14ac:dyDescent="0.3">
      <c r="Z369" s="7"/>
      <c r="AA369" s="7"/>
      <c r="AE369" s="7"/>
      <c r="BL369" s="7"/>
    </row>
    <row r="370" spans="26:64" ht="14.25" customHeight="1" x14ac:dyDescent="0.3">
      <c r="Z370" s="7"/>
      <c r="AA370" s="7"/>
      <c r="AE370" s="7"/>
      <c r="BL370" s="7"/>
    </row>
    <row r="371" spans="26:64" ht="14.25" customHeight="1" x14ac:dyDescent="0.3">
      <c r="Z371" s="7"/>
      <c r="AA371" s="7"/>
      <c r="AE371" s="7"/>
      <c r="BL371" s="7"/>
    </row>
    <row r="372" spans="26:64" ht="14.25" customHeight="1" x14ac:dyDescent="0.3">
      <c r="Z372" s="7"/>
      <c r="AA372" s="7"/>
      <c r="AE372" s="7"/>
      <c r="BL372" s="7"/>
    </row>
    <row r="373" spans="26:64" ht="14.25" customHeight="1" x14ac:dyDescent="0.3">
      <c r="Z373" s="7"/>
      <c r="AA373" s="7"/>
      <c r="AE373" s="7"/>
      <c r="BL373" s="7"/>
    </row>
    <row r="374" spans="26:64" ht="14.25" customHeight="1" x14ac:dyDescent="0.3">
      <c r="Z374" s="7"/>
      <c r="AA374" s="7"/>
      <c r="AE374" s="7"/>
      <c r="BL374" s="7"/>
    </row>
    <row r="375" spans="26:64" ht="14.25" customHeight="1" x14ac:dyDescent="0.3">
      <c r="Z375" s="7"/>
      <c r="AA375" s="7"/>
      <c r="AE375" s="7"/>
      <c r="BL375" s="7"/>
    </row>
    <row r="376" spans="26:64" ht="14.25" customHeight="1" x14ac:dyDescent="0.3">
      <c r="Z376" s="7"/>
      <c r="AA376" s="7"/>
      <c r="AE376" s="7"/>
      <c r="BL376" s="7"/>
    </row>
    <row r="377" spans="26:64" ht="14.25" customHeight="1" x14ac:dyDescent="0.3">
      <c r="Z377" s="7"/>
      <c r="AA377" s="7"/>
      <c r="AE377" s="7"/>
      <c r="BL377" s="7"/>
    </row>
    <row r="378" spans="26:64" ht="14.25" customHeight="1" x14ac:dyDescent="0.3">
      <c r="Z378" s="7"/>
      <c r="AA378" s="7"/>
      <c r="AE378" s="7"/>
      <c r="BL378" s="7"/>
    </row>
    <row r="379" spans="26:64" ht="14.25" customHeight="1" x14ac:dyDescent="0.3">
      <c r="Z379" s="7"/>
      <c r="AA379" s="7"/>
      <c r="AE379" s="7"/>
      <c r="BL379" s="7"/>
    </row>
    <row r="380" spans="26:64" ht="14.25" customHeight="1" x14ac:dyDescent="0.3">
      <c r="Z380" s="7"/>
      <c r="AA380" s="7"/>
      <c r="AE380" s="7"/>
      <c r="BL380" s="7"/>
    </row>
    <row r="381" spans="26:64" ht="14.25" customHeight="1" x14ac:dyDescent="0.3">
      <c r="Z381" s="7"/>
      <c r="AA381" s="7"/>
      <c r="AE381" s="7"/>
      <c r="BL381" s="7"/>
    </row>
    <row r="382" spans="26:64" ht="14.25" customHeight="1" x14ac:dyDescent="0.3">
      <c r="Z382" s="7"/>
      <c r="AA382" s="7"/>
      <c r="AE382" s="7"/>
      <c r="BL382" s="7"/>
    </row>
    <row r="383" spans="26:64" ht="14.25" customHeight="1" x14ac:dyDescent="0.3">
      <c r="Z383" s="7"/>
      <c r="AA383" s="7"/>
      <c r="AE383" s="7"/>
      <c r="BL383" s="7"/>
    </row>
    <row r="384" spans="26:64" ht="14.25" customHeight="1" x14ac:dyDescent="0.3">
      <c r="Z384" s="7"/>
      <c r="AA384" s="7"/>
      <c r="AE384" s="7"/>
      <c r="BL384" s="7"/>
    </row>
    <row r="385" spans="26:64" ht="14.25" customHeight="1" x14ac:dyDescent="0.3">
      <c r="Z385" s="7"/>
      <c r="AA385" s="7"/>
      <c r="AE385" s="7"/>
      <c r="BL385" s="7"/>
    </row>
    <row r="386" spans="26:64" ht="14.25" customHeight="1" x14ac:dyDescent="0.3">
      <c r="Z386" s="7"/>
      <c r="AA386" s="7"/>
      <c r="AE386" s="7"/>
      <c r="BL386" s="7"/>
    </row>
    <row r="387" spans="26:64" ht="14.25" customHeight="1" x14ac:dyDescent="0.3">
      <c r="Z387" s="7"/>
      <c r="AA387" s="7"/>
      <c r="AE387" s="7"/>
      <c r="BL387" s="7"/>
    </row>
    <row r="388" spans="26:64" ht="14.25" customHeight="1" x14ac:dyDescent="0.3">
      <c r="Z388" s="7"/>
      <c r="AA388" s="7"/>
      <c r="AE388" s="7"/>
      <c r="BL388" s="7"/>
    </row>
    <row r="389" spans="26:64" ht="14.25" customHeight="1" x14ac:dyDescent="0.3">
      <c r="Z389" s="7"/>
      <c r="AA389" s="7"/>
      <c r="AE389" s="7"/>
      <c r="BL389" s="7"/>
    </row>
    <row r="390" spans="26:64" ht="14.25" customHeight="1" x14ac:dyDescent="0.3">
      <c r="Z390" s="7"/>
      <c r="AA390" s="7"/>
      <c r="AE390" s="7"/>
      <c r="BL390" s="7"/>
    </row>
    <row r="391" spans="26:64" ht="14.25" customHeight="1" x14ac:dyDescent="0.3">
      <c r="Z391" s="7"/>
      <c r="AA391" s="7"/>
      <c r="AE391" s="7"/>
      <c r="BL391" s="7"/>
    </row>
    <row r="392" spans="26:64" ht="14.25" customHeight="1" x14ac:dyDescent="0.3">
      <c r="Z392" s="7"/>
      <c r="AA392" s="7"/>
      <c r="AE392" s="7"/>
      <c r="BL392" s="7"/>
    </row>
    <row r="393" spans="26:64" ht="14.25" customHeight="1" x14ac:dyDescent="0.3">
      <c r="Z393" s="7"/>
      <c r="AA393" s="7"/>
      <c r="AE393" s="7"/>
      <c r="BL393" s="7"/>
    </row>
    <row r="394" spans="26:64" ht="14.25" customHeight="1" x14ac:dyDescent="0.3">
      <c r="Z394" s="7"/>
      <c r="AA394" s="7"/>
      <c r="AE394" s="7"/>
      <c r="BL394" s="7"/>
    </row>
    <row r="395" spans="26:64" ht="14.25" customHeight="1" x14ac:dyDescent="0.3">
      <c r="Z395" s="7"/>
      <c r="AA395" s="7"/>
      <c r="AE395" s="7"/>
      <c r="BL395" s="7"/>
    </row>
    <row r="396" spans="26:64" ht="14.25" customHeight="1" x14ac:dyDescent="0.3">
      <c r="Z396" s="7"/>
      <c r="AA396" s="7"/>
      <c r="AE396" s="7"/>
      <c r="BL396" s="7"/>
    </row>
    <row r="397" spans="26:64" ht="14.25" customHeight="1" x14ac:dyDescent="0.3">
      <c r="Z397" s="7"/>
      <c r="AA397" s="7"/>
      <c r="AE397" s="7"/>
      <c r="BL397" s="7"/>
    </row>
    <row r="398" spans="26:64" ht="14.25" customHeight="1" x14ac:dyDescent="0.3">
      <c r="Z398" s="7"/>
      <c r="AA398" s="7"/>
      <c r="AE398" s="7"/>
      <c r="BL398" s="7"/>
    </row>
    <row r="399" spans="26:64" ht="14.25" customHeight="1" x14ac:dyDescent="0.3">
      <c r="Z399" s="7"/>
      <c r="AA399" s="7"/>
      <c r="AE399" s="7"/>
      <c r="BL399" s="7"/>
    </row>
    <row r="400" spans="26:64" ht="14.25" customHeight="1" x14ac:dyDescent="0.3">
      <c r="Z400" s="7"/>
      <c r="AA400" s="7"/>
      <c r="AE400" s="7"/>
      <c r="BL400" s="7"/>
    </row>
    <row r="401" spans="26:64" ht="14.25" customHeight="1" x14ac:dyDescent="0.3">
      <c r="Z401" s="7"/>
      <c r="AA401" s="7"/>
      <c r="AE401" s="7"/>
      <c r="BL401" s="7"/>
    </row>
    <row r="402" spans="26:64" ht="14.25" customHeight="1" x14ac:dyDescent="0.3">
      <c r="Z402" s="7"/>
      <c r="AA402" s="7"/>
      <c r="AE402" s="7"/>
      <c r="BL402" s="7"/>
    </row>
    <row r="403" spans="26:64" ht="14.25" customHeight="1" x14ac:dyDescent="0.3">
      <c r="Z403" s="7"/>
      <c r="AA403" s="7"/>
      <c r="AE403" s="7"/>
      <c r="BL403" s="7"/>
    </row>
    <row r="404" spans="26:64" ht="14.25" customHeight="1" x14ac:dyDescent="0.3">
      <c r="Z404" s="7"/>
      <c r="AA404" s="7"/>
      <c r="AE404" s="7"/>
      <c r="BL404" s="7"/>
    </row>
    <row r="405" spans="26:64" ht="14.25" customHeight="1" x14ac:dyDescent="0.3">
      <c r="Z405" s="7"/>
      <c r="AA405" s="7"/>
      <c r="AE405" s="7"/>
      <c r="BL405" s="7"/>
    </row>
    <row r="406" spans="26:64" ht="14.25" customHeight="1" x14ac:dyDescent="0.3">
      <c r="Z406" s="7"/>
      <c r="AA406" s="7"/>
      <c r="AE406" s="7"/>
      <c r="BL406" s="7"/>
    </row>
    <row r="407" spans="26:64" ht="14.25" customHeight="1" x14ac:dyDescent="0.3">
      <c r="Z407" s="7"/>
      <c r="AA407" s="7"/>
      <c r="AE407" s="7"/>
      <c r="BL407" s="7"/>
    </row>
    <row r="408" spans="26:64" ht="14.25" customHeight="1" x14ac:dyDescent="0.3">
      <c r="Z408" s="7"/>
      <c r="AA408" s="7"/>
      <c r="AE408" s="7"/>
      <c r="BL408" s="7"/>
    </row>
    <row r="409" spans="26:64" ht="14.25" customHeight="1" x14ac:dyDescent="0.3">
      <c r="Z409" s="7"/>
      <c r="AA409" s="7"/>
      <c r="AE409" s="7"/>
      <c r="BL409" s="7"/>
    </row>
    <row r="410" spans="26:64" ht="14.25" customHeight="1" x14ac:dyDescent="0.3">
      <c r="Z410" s="7"/>
      <c r="AA410" s="7"/>
      <c r="AE410" s="7"/>
      <c r="BL410" s="7"/>
    </row>
    <row r="411" spans="26:64" ht="14.25" customHeight="1" x14ac:dyDescent="0.3">
      <c r="Z411" s="7"/>
      <c r="AA411" s="7"/>
      <c r="AE411" s="7"/>
      <c r="BL411" s="7"/>
    </row>
    <row r="412" spans="26:64" ht="14.25" customHeight="1" x14ac:dyDescent="0.3">
      <c r="Z412" s="7"/>
      <c r="AA412" s="7"/>
      <c r="AE412" s="7"/>
      <c r="BL412" s="7"/>
    </row>
    <row r="413" spans="26:64" ht="14.25" customHeight="1" x14ac:dyDescent="0.3">
      <c r="Z413" s="7"/>
      <c r="AA413" s="7"/>
      <c r="AE413" s="7"/>
      <c r="BL413" s="7"/>
    </row>
    <row r="414" spans="26:64" ht="14.25" customHeight="1" x14ac:dyDescent="0.3">
      <c r="Z414" s="7"/>
      <c r="AA414" s="7"/>
      <c r="AE414" s="7"/>
      <c r="BL414" s="7"/>
    </row>
    <row r="415" spans="26:64" ht="14.25" customHeight="1" x14ac:dyDescent="0.3">
      <c r="Z415" s="7"/>
      <c r="AA415" s="7"/>
      <c r="AE415" s="7"/>
      <c r="BL415" s="7"/>
    </row>
    <row r="416" spans="26:64" ht="14.25" customHeight="1" x14ac:dyDescent="0.3">
      <c r="Z416" s="7"/>
      <c r="AA416" s="7"/>
      <c r="AE416" s="7"/>
      <c r="BL416" s="7"/>
    </row>
    <row r="417" spans="26:64" ht="14.25" customHeight="1" x14ac:dyDescent="0.3">
      <c r="Z417" s="7"/>
      <c r="AA417" s="7"/>
      <c r="AE417" s="7"/>
      <c r="BL417" s="7"/>
    </row>
    <row r="418" spans="26:64" ht="14.25" customHeight="1" x14ac:dyDescent="0.3">
      <c r="Z418" s="7"/>
      <c r="AA418" s="7"/>
      <c r="AE418" s="7"/>
      <c r="BL418" s="7"/>
    </row>
    <row r="419" spans="26:64" ht="14.25" customHeight="1" x14ac:dyDescent="0.3">
      <c r="Z419" s="7"/>
      <c r="AA419" s="7"/>
      <c r="AE419" s="7"/>
      <c r="BL419" s="7"/>
    </row>
    <row r="420" spans="26:64" ht="14.25" customHeight="1" x14ac:dyDescent="0.3">
      <c r="Z420" s="7"/>
      <c r="AA420" s="7"/>
      <c r="AE420" s="7"/>
      <c r="BL420" s="7"/>
    </row>
    <row r="421" spans="26:64" ht="14.25" customHeight="1" x14ac:dyDescent="0.3">
      <c r="Z421" s="7"/>
      <c r="AA421" s="7"/>
      <c r="AE421" s="7"/>
      <c r="BL421" s="7"/>
    </row>
    <row r="422" spans="26:64" ht="14.25" customHeight="1" x14ac:dyDescent="0.3">
      <c r="Z422" s="7"/>
      <c r="AA422" s="7"/>
      <c r="AE422" s="7"/>
      <c r="BL422" s="7"/>
    </row>
    <row r="423" spans="26:64" ht="14.25" customHeight="1" x14ac:dyDescent="0.3">
      <c r="Z423" s="7"/>
      <c r="AA423" s="7"/>
      <c r="AE423" s="7"/>
      <c r="BL423" s="7"/>
    </row>
    <row r="424" spans="26:64" ht="14.25" customHeight="1" x14ac:dyDescent="0.3">
      <c r="Z424" s="7"/>
      <c r="AA424" s="7"/>
      <c r="AE424" s="7"/>
      <c r="BL424" s="7"/>
    </row>
    <row r="425" spans="26:64" ht="14.25" customHeight="1" x14ac:dyDescent="0.3">
      <c r="Z425" s="7"/>
      <c r="AA425" s="7"/>
      <c r="AE425" s="7"/>
      <c r="BL425" s="7"/>
    </row>
    <row r="426" spans="26:64" ht="14.25" customHeight="1" x14ac:dyDescent="0.3">
      <c r="Z426" s="7"/>
      <c r="AA426" s="7"/>
      <c r="AE426" s="7"/>
      <c r="BL426" s="7"/>
    </row>
    <row r="427" spans="26:64" ht="14.25" customHeight="1" x14ac:dyDescent="0.3">
      <c r="Z427" s="7"/>
      <c r="AA427" s="7"/>
      <c r="AE427" s="7"/>
      <c r="BL427" s="7"/>
    </row>
    <row r="428" spans="26:64" ht="14.25" customHeight="1" x14ac:dyDescent="0.3">
      <c r="Z428" s="7"/>
      <c r="AA428" s="7"/>
      <c r="AE428" s="7"/>
      <c r="BL428" s="7"/>
    </row>
    <row r="429" spans="26:64" ht="14.25" customHeight="1" x14ac:dyDescent="0.3">
      <c r="Z429" s="7"/>
      <c r="AA429" s="7"/>
      <c r="AE429" s="7"/>
      <c r="BL429" s="7"/>
    </row>
    <row r="430" spans="26:64" ht="14.25" customHeight="1" x14ac:dyDescent="0.3">
      <c r="Z430" s="7"/>
      <c r="AA430" s="7"/>
      <c r="AE430" s="7"/>
      <c r="BL430" s="7"/>
    </row>
    <row r="431" spans="26:64" ht="14.25" customHeight="1" x14ac:dyDescent="0.3">
      <c r="Z431" s="7"/>
      <c r="AA431" s="7"/>
      <c r="AE431" s="7"/>
      <c r="BL431" s="7"/>
    </row>
    <row r="432" spans="26:64" ht="14.25" customHeight="1" x14ac:dyDescent="0.3">
      <c r="Z432" s="7"/>
      <c r="AA432" s="7"/>
      <c r="AE432" s="7"/>
      <c r="BL432" s="7"/>
    </row>
    <row r="433" spans="26:64" ht="14.25" customHeight="1" x14ac:dyDescent="0.3">
      <c r="Z433" s="7"/>
      <c r="AA433" s="7"/>
      <c r="AE433" s="7"/>
      <c r="BL433" s="7"/>
    </row>
    <row r="434" spans="26:64" ht="14.25" customHeight="1" x14ac:dyDescent="0.3">
      <c r="Z434" s="7"/>
      <c r="AA434" s="7"/>
      <c r="AE434" s="7"/>
      <c r="BL434" s="7"/>
    </row>
    <row r="435" spans="26:64" ht="14.25" customHeight="1" x14ac:dyDescent="0.3">
      <c r="Z435" s="7"/>
      <c r="AA435" s="7"/>
      <c r="AE435" s="7"/>
      <c r="BL435" s="7"/>
    </row>
    <row r="436" spans="26:64" ht="14.25" customHeight="1" x14ac:dyDescent="0.3">
      <c r="Z436" s="7"/>
      <c r="AA436" s="7"/>
      <c r="AE436" s="7"/>
      <c r="BL436" s="7"/>
    </row>
    <row r="437" spans="26:64" ht="14.25" customHeight="1" x14ac:dyDescent="0.3">
      <c r="Z437" s="7"/>
      <c r="AA437" s="7"/>
      <c r="AE437" s="7"/>
      <c r="BL437" s="7"/>
    </row>
    <row r="438" spans="26:64" ht="14.25" customHeight="1" x14ac:dyDescent="0.3">
      <c r="Z438" s="7"/>
      <c r="AA438" s="7"/>
      <c r="AE438" s="7"/>
      <c r="BL438" s="7"/>
    </row>
    <row r="439" spans="26:64" ht="14.25" customHeight="1" x14ac:dyDescent="0.3">
      <c r="Z439" s="7"/>
      <c r="AA439" s="7"/>
      <c r="AE439" s="7"/>
      <c r="BL439" s="7"/>
    </row>
    <row r="440" spans="26:64" ht="14.25" customHeight="1" x14ac:dyDescent="0.3">
      <c r="Z440" s="7"/>
      <c r="AA440" s="7"/>
      <c r="AE440" s="7"/>
      <c r="BL440" s="7"/>
    </row>
    <row r="441" spans="26:64" ht="14.25" customHeight="1" x14ac:dyDescent="0.3">
      <c r="Z441" s="7"/>
      <c r="AA441" s="7"/>
      <c r="AE441" s="7"/>
      <c r="BL441" s="7"/>
    </row>
    <row r="442" spans="26:64" ht="14.25" customHeight="1" x14ac:dyDescent="0.3">
      <c r="Z442" s="7"/>
      <c r="AA442" s="7"/>
      <c r="AE442" s="7"/>
      <c r="BL442" s="7"/>
    </row>
    <row r="443" spans="26:64" ht="14.25" customHeight="1" x14ac:dyDescent="0.3">
      <c r="Z443" s="7"/>
      <c r="AA443" s="7"/>
      <c r="AE443" s="7"/>
      <c r="BL443" s="7"/>
    </row>
    <row r="444" spans="26:64" ht="14.25" customHeight="1" x14ac:dyDescent="0.3">
      <c r="Z444" s="7"/>
      <c r="AA444" s="7"/>
      <c r="AE444" s="7"/>
      <c r="BL444" s="7"/>
    </row>
    <row r="445" spans="26:64" ht="14.25" customHeight="1" x14ac:dyDescent="0.3">
      <c r="Z445" s="7"/>
      <c r="AA445" s="7"/>
      <c r="AE445" s="7"/>
      <c r="BL445" s="7"/>
    </row>
    <row r="446" spans="26:64" ht="14.25" customHeight="1" x14ac:dyDescent="0.3">
      <c r="Z446" s="7"/>
      <c r="AA446" s="7"/>
      <c r="AE446" s="7"/>
      <c r="BL446" s="7"/>
    </row>
    <row r="447" spans="26:64" ht="14.25" customHeight="1" x14ac:dyDescent="0.3">
      <c r="Z447" s="7"/>
      <c r="AA447" s="7"/>
      <c r="AE447" s="7"/>
      <c r="BL447" s="7"/>
    </row>
    <row r="448" spans="26:64" ht="14.25" customHeight="1" x14ac:dyDescent="0.3">
      <c r="Z448" s="7"/>
      <c r="AA448" s="7"/>
      <c r="AE448" s="7"/>
      <c r="BL448" s="7"/>
    </row>
    <row r="449" spans="26:64" ht="14.25" customHeight="1" x14ac:dyDescent="0.3">
      <c r="Z449" s="7"/>
      <c r="AA449" s="7"/>
      <c r="AE449" s="7"/>
      <c r="BL449" s="7"/>
    </row>
    <row r="450" spans="26:64" ht="14.25" customHeight="1" x14ac:dyDescent="0.3">
      <c r="Z450" s="7"/>
      <c r="AA450" s="7"/>
      <c r="AE450" s="7"/>
      <c r="BL450" s="7"/>
    </row>
    <row r="451" spans="26:64" ht="14.25" customHeight="1" x14ac:dyDescent="0.3">
      <c r="Z451" s="7"/>
      <c r="AA451" s="7"/>
      <c r="AE451" s="7"/>
      <c r="BL451" s="7"/>
    </row>
    <row r="452" spans="26:64" ht="14.25" customHeight="1" x14ac:dyDescent="0.3">
      <c r="Z452" s="7"/>
      <c r="AA452" s="7"/>
      <c r="AE452" s="7"/>
      <c r="BL452" s="7"/>
    </row>
    <row r="453" spans="26:64" ht="14.25" customHeight="1" x14ac:dyDescent="0.3">
      <c r="Z453" s="7"/>
      <c r="AA453" s="7"/>
      <c r="AE453" s="7"/>
      <c r="BL453" s="7"/>
    </row>
    <row r="454" spans="26:64" ht="14.25" customHeight="1" x14ac:dyDescent="0.3">
      <c r="Z454" s="7"/>
      <c r="AA454" s="7"/>
      <c r="AE454" s="7"/>
      <c r="BL454" s="7"/>
    </row>
    <row r="455" spans="26:64" ht="14.25" customHeight="1" x14ac:dyDescent="0.3">
      <c r="Z455" s="7"/>
      <c r="AA455" s="7"/>
      <c r="AE455" s="7"/>
      <c r="BL455" s="7"/>
    </row>
    <row r="456" spans="26:64" ht="14.25" customHeight="1" x14ac:dyDescent="0.3">
      <c r="Z456" s="7"/>
      <c r="AA456" s="7"/>
      <c r="AE456" s="7"/>
      <c r="BL456" s="7"/>
    </row>
    <row r="457" spans="26:64" ht="14.25" customHeight="1" x14ac:dyDescent="0.3">
      <c r="Z457" s="7"/>
      <c r="AA457" s="7"/>
      <c r="AE457" s="7"/>
      <c r="BL457" s="7"/>
    </row>
    <row r="458" spans="26:64" ht="14.25" customHeight="1" x14ac:dyDescent="0.3">
      <c r="Z458" s="7"/>
      <c r="AA458" s="7"/>
      <c r="AE458" s="7"/>
      <c r="BL458" s="7"/>
    </row>
    <row r="459" spans="26:64" ht="14.25" customHeight="1" x14ac:dyDescent="0.3">
      <c r="Z459" s="7"/>
      <c r="AA459" s="7"/>
      <c r="AE459" s="7"/>
      <c r="BL459" s="7"/>
    </row>
    <row r="460" spans="26:64" ht="14.25" customHeight="1" x14ac:dyDescent="0.3">
      <c r="Z460" s="7"/>
      <c r="AA460" s="7"/>
      <c r="AE460" s="7"/>
      <c r="BL460" s="7"/>
    </row>
    <row r="461" spans="26:64" ht="14.25" customHeight="1" x14ac:dyDescent="0.3">
      <c r="Z461" s="7"/>
      <c r="AA461" s="7"/>
      <c r="AE461" s="7"/>
      <c r="BL461" s="7"/>
    </row>
    <row r="462" spans="26:64" ht="14.25" customHeight="1" x14ac:dyDescent="0.3">
      <c r="Z462" s="7"/>
      <c r="AA462" s="7"/>
      <c r="AE462" s="7"/>
      <c r="BL462" s="7"/>
    </row>
    <row r="463" spans="26:64" ht="14.25" customHeight="1" x14ac:dyDescent="0.3">
      <c r="Z463" s="7"/>
      <c r="AA463" s="7"/>
      <c r="AE463" s="7"/>
      <c r="BL463" s="7"/>
    </row>
    <row r="464" spans="26:64" ht="14.25" customHeight="1" x14ac:dyDescent="0.3">
      <c r="Z464" s="7"/>
      <c r="AA464" s="7"/>
      <c r="AE464" s="7"/>
      <c r="BL464" s="7"/>
    </row>
    <row r="465" spans="26:64" ht="14.25" customHeight="1" x14ac:dyDescent="0.3">
      <c r="Z465" s="7"/>
      <c r="AA465" s="7"/>
      <c r="AE465" s="7"/>
      <c r="BL465" s="7"/>
    </row>
    <row r="466" spans="26:64" ht="14.25" customHeight="1" x14ac:dyDescent="0.3">
      <c r="Z466" s="7"/>
      <c r="AA466" s="7"/>
      <c r="AE466" s="7"/>
      <c r="BL466" s="7"/>
    </row>
    <row r="467" spans="26:64" ht="14.25" customHeight="1" x14ac:dyDescent="0.3">
      <c r="Z467" s="7"/>
      <c r="AA467" s="7"/>
      <c r="AE467" s="7"/>
      <c r="BL467" s="7"/>
    </row>
    <row r="468" spans="26:64" ht="14.25" customHeight="1" x14ac:dyDescent="0.3">
      <c r="Z468" s="7"/>
      <c r="AA468" s="7"/>
      <c r="AE468" s="7"/>
      <c r="BL468" s="7"/>
    </row>
    <row r="469" spans="26:64" ht="14.25" customHeight="1" x14ac:dyDescent="0.3">
      <c r="Z469" s="7"/>
      <c r="AA469" s="7"/>
      <c r="AE469" s="7"/>
      <c r="BL469" s="7"/>
    </row>
    <row r="470" spans="26:64" ht="14.25" customHeight="1" x14ac:dyDescent="0.3">
      <c r="Z470" s="7"/>
      <c r="AA470" s="7"/>
      <c r="AE470" s="7"/>
      <c r="BL470" s="7"/>
    </row>
    <row r="471" spans="26:64" ht="14.25" customHeight="1" x14ac:dyDescent="0.3">
      <c r="Z471" s="7"/>
      <c r="AA471" s="7"/>
      <c r="AE471" s="7"/>
      <c r="BL471" s="7"/>
    </row>
    <row r="472" spans="26:64" ht="14.25" customHeight="1" x14ac:dyDescent="0.3">
      <c r="Z472" s="7"/>
      <c r="AA472" s="7"/>
      <c r="AE472" s="7"/>
      <c r="BL472" s="7"/>
    </row>
    <row r="473" spans="26:64" ht="14.25" customHeight="1" x14ac:dyDescent="0.3">
      <c r="Z473" s="7"/>
      <c r="AA473" s="7"/>
      <c r="AE473" s="7"/>
      <c r="BL473" s="7"/>
    </row>
    <row r="474" spans="26:64" ht="14.25" customHeight="1" x14ac:dyDescent="0.3">
      <c r="Z474" s="7"/>
      <c r="AA474" s="7"/>
      <c r="AE474" s="7"/>
      <c r="BL474" s="7"/>
    </row>
    <row r="475" spans="26:64" ht="14.25" customHeight="1" x14ac:dyDescent="0.3">
      <c r="Z475" s="7"/>
      <c r="AA475" s="7"/>
      <c r="AE475" s="7"/>
      <c r="BL475" s="7"/>
    </row>
    <row r="476" spans="26:64" ht="14.25" customHeight="1" x14ac:dyDescent="0.3">
      <c r="Z476" s="7"/>
      <c r="AA476" s="7"/>
      <c r="AE476" s="7"/>
      <c r="BL476" s="7"/>
    </row>
    <row r="477" spans="26:64" ht="14.25" customHeight="1" x14ac:dyDescent="0.3">
      <c r="Z477" s="7"/>
      <c r="AA477" s="7"/>
      <c r="AE477" s="7"/>
      <c r="BL477" s="7"/>
    </row>
    <row r="478" spans="26:64" ht="14.25" customHeight="1" x14ac:dyDescent="0.3">
      <c r="Z478" s="7"/>
      <c r="AA478" s="7"/>
      <c r="AE478" s="7"/>
      <c r="BL478" s="7"/>
    </row>
    <row r="479" spans="26:64" ht="14.25" customHeight="1" x14ac:dyDescent="0.3">
      <c r="Z479" s="7"/>
      <c r="AA479" s="7"/>
      <c r="AE479" s="7"/>
      <c r="BL479" s="7"/>
    </row>
    <row r="480" spans="26:64" ht="14.25" customHeight="1" x14ac:dyDescent="0.3">
      <c r="Z480" s="7"/>
      <c r="AA480" s="7"/>
      <c r="AE480" s="7"/>
      <c r="BL480" s="7"/>
    </row>
    <row r="481" spans="26:64" ht="14.25" customHeight="1" x14ac:dyDescent="0.3">
      <c r="Z481" s="7"/>
      <c r="AA481" s="7"/>
      <c r="AE481" s="7"/>
      <c r="BL481" s="7"/>
    </row>
    <row r="482" spans="26:64" ht="14.25" customHeight="1" x14ac:dyDescent="0.3">
      <c r="Z482" s="7"/>
      <c r="AA482" s="7"/>
      <c r="AE482" s="7"/>
      <c r="BL482" s="7"/>
    </row>
    <row r="483" spans="26:64" ht="14.25" customHeight="1" x14ac:dyDescent="0.3">
      <c r="Z483" s="7"/>
      <c r="AA483" s="7"/>
      <c r="AE483" s="7"/>
      <c r="BL483" s="7"/>
    </row>
    <row r="484" spans="26:64" ht="14.25" customHeight="1" x14ac:dyDescent="0.3">
      <c r="Z484" s="7"/>
      <c r="AA484" s="7"/>
      <c r="AE484" s="7"/>
      <c r="BL484" s="7"/>
    </row>
    <row r="485" spans="26:64" ht="14.25" customHeight="1" x14ac:dyDescent="0.3">
      <c r="Z485" s="7"/>
      <c r="AA485" s="7"/>
      <c r="AE485" s="7"/>
      <c r="BL485" s="7"/>
    </row>
    <row r="486" spans="26:64" ht="14.25" customHeight="1" x14ac:dyDescent="0.3">
      <c r="Z486" s="7"/>
      <c r="AA486" s="7"/>
      <c r="AE486" s="7"/>
      <c r="BL486" s="7"/>
    </row>
    <row r="487" spans="26:64" ht="14.25" customHeight="1" x14ac:dyDescent="0.3">
      <c r="Z487" s="7"/>
      <c r="AA487" s="7"/>
      <c r="AE487" s="7"/>
      <c r="BL487" s="7"/>
    </row>
    <row r="488" spans="26:64" ht="14.25" customHeight="1" x14ac:dyDescent="0.3">
      <c r="Z488" s="7"/>
      <c r="AA488" s="7"/>
      <c r="AE488" s="7"/>
      <c r="BL488" s="7"/>
    </row>
    <row r="489" spans="26:64" ht="14.25" customHeight="1" x14ac:dyDescent="0.3">
      <c r="Z489" s="7"/>
      <c r="AA489" s="7"/>
      <c r="AE489" s="7"/>
      <c r="BL489" s="7"/>
    </row>
    <row r="490" spans="26:64" ht="14.25" customHeight="1" x14ac:dyDescent="0.3">
      <c r="Z490" s="7"/>
      <c r="AA490" s="7"/>
      <c r="AE490" s="7"/>
      <c r="BL490" s="7"/>
    </row>
    <row r="491" spans="26:64" ht="14.25" customHeight="1" x14ac:dyDescent="0.3">
      <c r="Z491" s="7"/>
      <c r="AA491" s="7"/>
      <c r="AE491" s="7"/>
      <c r="BL491" s="7"/>
    </row>
    <row r="492" spans="26:64" ht="14.25" customHeight="1" x14ac:dyDescent="0.3">
      <c r="Z492" s="7"/>
      <c r="AA492" s="7"/>
      <c r="AE492" s="7"/>
      <c r="BL492" s="7"/>
    </row>
    <row r="493" spans="26:64" ht="14.25" customHeight="1" x14ac:dyDescent="0.3">
      <c r="Z493" s="7"/>
      <c r="AA493" s="7"/>
      <c r="AE493" s="7"/>
      <c r="BL493" s="7"/>
    </row>
    <row r="494" spans="26:64" ht="14.25" customHeight="1" x14ac:dyDescent="0.3">
      <c r="Z494" s="7"/>
      <c r="AA494" s="7"/>
      <c r="AE494" s="7"/>
      <c r="BL494" s="7"/>
    </row>
    <row r="495" spans="26:64" ht="14.25" customHeight="1" x14ac:dyDescent="0.3">
      <c r="Z495" s="7"/>
      <c r="AA495" s="7"/>
      <c r="AE495" s="7"/>
      <c r="BL495" s="7"/>
    </row>
    <row r="496" spans="26:64" ht="14.25" customHeight="1" x14ac:dyDescent="0.3">
      <c r="Z496" s="7"/>
      <c r="AA496" s="7"/>
      <c r="AE496" s="7"/>
      <c r="BL496" s="7"/>
    </row>
    <row r="497" spans="26:64" ht="14.25" customHeight="1" x14ac:dyDescent="0.3">
      <c r="Z497" s="7"/>
      <c r="AA497" s="7"/>
      <c r="AE497" s="7"/>
      <c r="BL497" s="7"/>
    </row>
    <row r="498" spans="26:64" ht="14.25" customHeight="1" x14ac:dyDescent="0.3">
      <c r="Z498" s="7"/>
      <c r="AA498" s="7"/>
      <c r="AE498" s="7"/>
      <c r="BL498" s="7"/>
    </row>
    <row r="499" spans="26:64" ht="14.25" customHeight="1" x14ac:dyDescent="0.3">
      <c r="Z499" s="7"/>
      <c r="AA499" s="7"/>
      <c r="AE499" s="7"/>
      <c r="BL499" s="7"/>
    </row>
    <row r="500" spans="26:64" ht="14.25" customHeight="1" x14ac:dyDescent="0.3">
      <c r="Z500" s="7"/>
      <c r="AA500" s="7"/>
      <c r="AE500" s="7"/>
      <c r="BL500" s="7"/>
    </row>
    <row r="501" spans="26:64" ht="14.25" customHeight="1" x14ac:dyDescent="0.3">
      <c r="Z501" s="7"/>
      <c r="AA501" s="7"/>
      <c r="AE501" s="7"/>
      <c r="BL501" s="7"/>
    </row>
    <row r="502" spans="26:64" ht="14.25" customHeight="1" x14ac:dyDescent="0.3">
      <c r="Z502" s="7"/>
      <c r="AA502" s="7"/>
      <c r="AE502" s="7"/>
      <c r="BL502" s="7"/>
    </row>
    <row r="503" spans="26:64" ht="14.25" customHeight="1" x14ac:dyDescent="0.3">
      <c r="Z503" s="7"/>
      <c r="AA503" s="7"/>
      <c r="AE503" s="7"/>
      <c r="BL503" s="7"/>
    </row>
    <row r="504" spans="26:64" ht="14.25" customHeight="1" x14ac:dyDescent="0.3">
      <c r="Z504" s="7"/>
      <c r="AA504" s="7"/>
      <c r="AE504" s="7"/>
      <c r="BL504" s="7"/>
    </row>
    <row r="505" spans="26:64" ht="14.25" customHeight="1" x14ac:dyDescent="0.3">
      <c r="Z505" s="7"/>
      <c r="AA505" s="7"/>
      <c r="AE505" s="7"/>
      <c r="BL505" s="7"/>
    </row>
    <row r="506" spans="26:64" ht="14.25" customHeight="1" x14ac:dyDescent="0.3">
      <c r="Z506" s="7"/>
      <c r="AA506" s="7"/>
      <c r="AE506" s="7"/>
      <c r="BL506" s="7"/>
    </row>
    <row r="507" spans="26:64" ht="14.25" customHeight="1" x14ac:dyDescent="0.3">
      <c r="Z507" s="7"/>
      <c r="AA507" s="7"/>
      <c r="AE507" s="7"/>
      <c r="BL507" s="7"/>
    </row>
    <row r="508" spans="26:64" ht="14.25" customHeight="1" x14ac:dyDescent="0.3">
      <c r="Z508" s="7"/>
      <c r="AA508" s="7"/>
      <c r="AE508" s="7"/>
      <c r="BL508" s="7"/>
    </row>
    <row r="509" spans="26:64" ht="14.25" customHeight="1" x14ac:dyDescent="0.3">
      <c r="Z509" s="7"/>
      <c r="AA509" s="7"/>
      <c r="AE509" s="7"/>
      <c r="BL509" s="7"/>
    </row>
    <row r="510" spans="26:64" ht="14.25" customHeight="1" x14ac:dyDescent="0.3">
      <c r="Z510" s="7"/>
      <c r="AA510" s="7"/>
      <c r="AE510" s="7"/>
      <c r="BL510" s="7"/>
    </row>
    <row r="511" spans="26:64" ht="14.25" customHeight="1" x14ac:dyDescent="0.3">
      <c r="Z511" s="7"/>
      <c r="AA511" s="7"/>
      <c r="AE511" s="7"/>
      <c r="BL511" s="7"/>
    </row>
    <row r="512" spans="26:64" ht="14.25" customHeight="1" x14ac:dyDescent="0.3">
      <c r="Z512" s="7"/>
      <c r="AA512" s="7"/>
      <c r="AE512" s="7"/>
      <c r="BL512" s="7"/>
    </row>
    <row r="513" spans="26:64" ht="14.25" customHeight="1" x14ac:dyDescent="0.3">
      <c r="Z513" s="7"/>
      <c r="AA513" s="7"/>
      <c r="AE513" s="7"/>
      <c r="BL513" s="7"/>
    </row>
    <row r="514" spans="26:64" ht="14.25" customHeight="1" x14ac:dyDescent="0.3">
      <c r="Z514" s="7"/>
      <c r="AA514" s="7"/>
      <c r="AE514" s="7"/>
      <c r="BL514" s="7"/>
    </row>
    <row r="515" spans="26:64" ht="14.25" customHeight="1" x14ac:dyDescent="0.3">
      <c r="Z515" s="7"/>
      <c r="AA515" s="7"/>
      <c r="AE515" s="7"/>
      <c r="BL515" s="7"/>
    </row>
    <row r="516" spans="26:64" ht="14.25" customHeight="1" x14ac:dyDescent="0.3">
      <c r="Z516" s="7"/>
      <c r="AA516" s="7"/>
      <c r="AE516" s="7"/>
      <c r="BL516" s="7"/>
    </row>
    <row r="517" spans="26:64" ht="14.25" customHeight="1" x14ac:dyDescent="0.3">
      <c r="Z517" s="7"/>
      <c r="AA517" s="7"/>
      <c r="AE517" s="7"/>
      <c r="BL517" s="7"/>
    </row>
    <row r="518" spans="26:64" ht="14.25" customHeight="1" x14ac:dyDescent="0.3">
      <c r="Z518" s="7"/>
      <c r="AA518" s="7"/>
      <c r="AE518" s="7"/>
      <c r="BL518" s="7"/>
    </row>
    <row r="519" spans="26:64" ht="14.25" customHeight="1" x14ac:dyDescent="0.3">
      <c r="Z519" s="7"/>
      <c r="AA519" s="7"/>
      <c r="AE519" s="7"/>
      <c r="BL519" s="7"/>
    </row>
    <row r="520" spans="26:64" ht="14.25" customHeight="1" x14ac:dyDescent="0.3">
      <c r="Z520" s="7"/>
      <c r="AA520" s="7"/>
      <c r="AE520" s="7"/>
      <c r="BL520" s="7"/>
    </row>
    <row r="521" spans="26:64" ht="14.25" customHeight="1" x14ac:dyDescent="0.3">
      <c r="Z521" s="7"/>
      <c r="AA521" s="7"/>
      <c r="AE521" s="7"/>
      <c r="BL521" s="7"/>
    </row>
    <row r="522" spans="26:64" ht="14.25" customHeight="1" x14ac:dyDescent="0.3">
      <c r="Z522" s="7"/>
      <c r="AA522" s="7"/>
      <c r="AE522" s="7"/>
      <c r="BL522" s="7"/>
    </row>
    <row r="523" spans="26:64" ht="14.25" customHeight="1" x14ac:dyDescent="0.3">
      <c r="Z523" s="7"/>
      <c r="AA523" s="7"/>
      <c r="AE523" s="7"/>
      <c r="BL523" s="7"/>
    </row>
    <row r="524" spans="26:64" ht="14.25" customHeight="1" x14ac:dyDescent="0.3">
      <c r="Z524" s="7"/>
      <c r="AA524" s="7"/>
      <c r="AE524" s="7"/>
      <c r="BL524" s="7"/>
    </row>
    <row r="525" spans="26:64" ht="14.25" customHeight="1" x14ac:dyDescent="0.3">
      <c r="Z525" s="7"/>
      <c r="AA525" s="7"/>
      <c r="AE525" s="7"/>
      <c r="BL525" s="7"/>
    </row>
    <row r="526" spans="26:64" ht="14.25" customHeight="1" x14ac:dyDescent="0.3">
      <c r="Z526" s="7"/>
      <c r="AA526" s="7"/>
      <c r="AE526" s="7"/>
      <c r="BL526" s="7"/>
    </row>
    <row r="527" spans="26:64" ht="14.25" customHeight="1" x14ac:dyDescent="0.3">
      <c r="Z527" s="7"/>
      <c r="AA527" s="7"/>
      <c r="AE527" s="7"/>
      <c r="BL527" s="7"/>
    </row>
    <row r="528" spans="26:64" ht="14.25" customHeight="1" x14ac:dyDescent="0.3">
      <c r="Z528" s="7"/>
      <c r="AA528" s="7"/>
      <c r="AE528" s="7"/>
      <c r="BL528" s="7"/>
    </row>
    <row r="529" spans="26:64" ht="14.25" customHeight="1" x14ac:dyDescent="0.3">
      <c r="Z529" s="7"/>
      <c r="AA529" s="7"/>
      <c r="AE529" s="7"/>
      <c r="BL529" s="7"/>
    </row>
    <row r="530" spans="26:64" ht="14.25" customHeight="1" x14ac:dyDescent="0.3">
      <c r="Z530" s="7"/>
      <c r="AA530" s="7"/>
      <c r="AE530" s="7"/>
      <c r="BL530" s="7"/>
    </row>
    <row r="531" spans="26:64" ht="14.25" customHeight="1" x14ac:dyDescent="0.3">
      <c r="Z531" s="7"/>
      <c r="AA531" s="7"/>
      <c r="AE531" s="7"/>
      <c r="BL531" s="7"/>
    </row>
    <row r="532" spans="26:64" ht="14.25" customHeight="1" x14ac:dyDescent="0.3">
      <c r="Z532" s="7"/>
      <c r="AA532" s="7"/>
      <c r="AE532" s="7"/>
      <c r="BL532" s="7"/>
    </row>
    <row r="533" spans="26:64" ht="14.25" customHeight="1" x14ac:dyDescent="0.3">
      <c r="Z533" s="7"/>
      <c r="AA533" s="7"/>
      <c r="AE533" s="7"/>
      <c r="BL533" s="7"/>
    </row>
    <row r="534" spans="26:64" ht="14.25" customHeight="1" x14ac:dyDescent="0.3">
      <c r="Z534" s="7"/>
      <c r="AA534" s="7"/>
      <c r="AE534" s="7"/>
      <c r="BL534" s="7"/>
    </row>
    <row r="535" spans="26:64" ht="14.25" customHeight="1" x14ac:dyDescent="0.3">
      <c r="Z535" s="7"/>
      <c r="AA535" s="7"/>
      <c r="AE535" s="7"/>
      <c r="BL535" s="7"/>
    </row>
    <row r="536" spans="26:64" ht="14.25" customHeight="1" x14ac:dyDescent="0.3">
      <c r="Z536" s="7"/>
      <c r="AA536" s="7"/>
      <c r="AE536" s="7"/>
      <c r="BL536" s="7"/>
    </row>
    <row r="537" spans="26:64" ht="14.25" customHeight="1" x14ac:dyDescent="0.3">
      <c r="Z537" s="7"/>
      <c r="AA537" s="7"/>
      <c r="AE537" s="7"/>
      <c r="BL537" s="7"/>
    </row>
    <row r="538" spans="26:64" ht="14.25" customHeight="1" x14ac:dyDescent="0.3">
      <c r="Z538" s="7"/>
      <c r="AA538" s="7"/>
      <c r="AE538" s="7"/>
      <c r="BL538" s="7"/>
    </row>
    <row r="539" spans="26:64" ht="14.25" customHeight="1" x14ac:dyDescent="0.3">
      <c r="Z539" s="7"/>
      <c r="AA539" s="7"/>
      <c r="AE539" s="7"/>
      <c r="BL539" s="7"/>
    </row>
    <row r="540" spans="26:64" ht="14.25" customHeight="1" x14ac:dyDescent="0.3">
      <c r="Z540" s="7"/>
      <c r="AA540" s="7"/>
      <c r="AE540" s="7"/>
      <c r="BL540" s="7"/>
    </row>
    <row r="541" spans="26:64" ht="14.25" customHeight="1" x14ac:dyDescent="0.3">
      <c r="Z541" s="7"/>
      <c r="AA541" s="7"/>
      <c r="AE541" s="7"/>
      <c r="BL541" s="7"/>
    </row>
    <row r="542" spans="26:64" ht="14.25" customHeight="1" x14ac:dyDescent="0.3">
      <c r="Z542" s="7"/>
      <c r="AA542" s="7"/>
      <c r="AE542" s="7"/>
      <c r="BL542" s="7"/>
    </row>
    <row r="543" spans="26:64" ht="14.25" customHeight="1" x14ac:dyDescent="0.3">
      <c r="Z543" s="7"/>
      <c r="AA543" s="7"/>
      <c r="AE543" s="7"/>
      <c r="BL543" s="7"/>
    </row>
    <row r="544" spans="26:64" ht="14.25" customHeight="1" x14ac:dyDescent="0.3">
      <c r="Z544" s="7"/>
      <c r="AA544" s="7"/>
      <c r="AE544" s="7"/>
      <c r="BL544" s="7"/>
    </row>
    <row r="545" spans="26:64" ht="14.25" customHeight="1" x14ac:dyDescent="0.3">
      <c r="Z545" s="7"/>
      <c r="AA545" s="7"/>
      <c r="AE545" s="7"/>
      <c r="BL545" s="7"/>
    </row>
    <row r="546" spans="26:64" ht="14.25" customHeight="1" x14ac:dyDescent="0.3">
      <c r="Z546" s="7"/>
      <c r="AA546" s="7"/>
      <c r="AE546" s="7"/>
      <c r="BL546" s="7"/>
    </row>
    <row r="547" spans="26:64" ht="14.25" customHeight="1" x14ac:dyDescent="0.3">
      <c r="Z547" s="7"/>
      <c r="AA547" s="7"/>
      <c r="AE547" s="7"/>
      <c r="BL547" s="7"/>
    </row>
    <row r="548" spans="26:64" ht="14.25" customHeight="1" x14ac:dyDescent="0.3">
      <c r="Z548" s="7"/>
      <c r="AA548" s="7"/>
      <c r="AE548" s="7"/>
      <c r="BL548" s="7"/>
    </row>
    <row r="549" spans="26:64" ht="14.25" customHeight="1" x14ac:dyDescent="0.3">
      <c r="Z549" s="7"/>
      <c r="AA549" s="7"/>
      <c r="AE549" s="7"/>
      <c r="BL549" s="7"/>
    </row>
    <row r="550" spans="26:64" ht="14.25" customHeight="1" x14ac:dyDescent="0.3">
      <c r="Z550" s="7"/>
      <c r="AA550" s="7"/>
      <c r="AE550" s="7"/>
      <c r="BL550" s="7"/>
    </row>
    <row r="551" spans="26:64" ht="14.25" customHeight="1" x14ac:dyDescent="0.3">
      <c r="Z551" s="7"/>
      <c r="AA551" s="7"/>
      <c r="AE551" s="7"/>
      <c r="BL551" s="7"/>
    </row>
    <row r="552" spans="26:64" ht="14.25" customHeight="1" x14ac:dyDescent="0.3">
      <c r="Z552" s="7"/>
      <c r="AA552" s="7"/>
      <c r="AE552" s="7"/>
      <c r="BL552" s="7"/>
    </row>
    <row r="553" spans="26:64" ht="14.25" customHeight="1" x14ac:dyDescent="0.3">
      <c r="Z553" s="7"/>
      <c r="AA553" s="7"/>
      <c r="AE553" s="7"/>
      <c r="BL553" s="7"/>
    </row>
    <row r="554" spans="26:64" ht="14.25" customHeight="1" x14ac:dyDescent="0.3">
      <c r="Z554" s="7"/>
      <c r="AA554" s="7"/>
      <c r="AE554" s="7"/>
      <c r="BL554" s="7"/>
    </row>
    <row r="555" spans="26:64" ht="14.25" customHeight="1" x14ac:dyDescent="0.3">
      <c r="Z555" s="7"/>
      <c r="AA555" s="7"/>
      <c r="AE555" s="7"/>
      <c r="BL555" s="7"/>
    </row>
    <row r="556" spans="26:64" ht="14.25" customHeight="1" x14ac:dyDescent="0.3">
      <c r="Z556" s="7"/>
      <c r="AA556" s="7"/>
      <c r="AE556" s="7"/>
      <c r="BL556" s="7"/>
    </row>
    <row r="557" spans="26:64" ht="14.25" customHeight="1" x14ac:dyDescent="0.3">
      <c r="Z557" s="7"/>
      <c r="AA557" s="7"/>
      <c r="AE557" s="7"/>
      <c r="BL557" s="7"/>
    </row>
    <row r="558" spans="26:64" ht="14.25" customHeight="1" x14ac:dyDescent="0.3">
      <c r="Z558" s="7"/>
      <c r="AA558" s="7"/>
      <c r="AE558" s="7"/>
      <c r="BL558" s="7"/>
    </row>
    <row r="559" spans="26:64" ht="14.25" customHeight="1" x14ac:dyDescent="0.3">
      <c r="Z559" s="7"/>
      <c r="AA559" s="7"/>
      <c r="AE559" s="7"/>
      <c r="BL559" s="7"/>
    </row>
    <row r="560" spans="26:64" ht="14.25" customHeight="1" x14ac:dyDescent="0.3">
      <c r="Z560" s="7"/>
      <c r="AA560" s="7"/>
      <c r="AE560" s="7"/>
      <c r="BL560" s="7"/>
    </row>
    <row r="561" spans="26:64" ht="14.25" customHeight="1" x14ac:dyDescent="0.3">
      <c r="Z561" s="7"/>
      <c r="AA561" s="7"/>
      <c r="AE561" s="7"/>
      <c r="BL561" s="7"/>
    </row>
    <row r="562" spans="26:64" ht="14.25" customHeight="1" x14ac:dyDescent="0.3">
      <c r="Z562" s="7"/>
      <c r="AA562" s="7"/>
      <c r="AE562" s="7"/>
      <c r="BL562" s="7"/>
    </row>
    <row r="563" spans="26:64" ht="14.25" customHeight="1" x14ac:dyDescent="0.3">
      <c r="Z563" s="7"/>
      <c r="AA563" s="7"/>
      <c r="AE563" s="7"/>
      <c r="BL563" s="7"/>
    </row>
    <row r="564" spans="26:64" ht="14.25" customHeight="1" x14ac:dyDescent="0.3">
      <c r="Z564" s="7"/>
      <c r="AA564" s="7"/>
      <c r="AE564" s="7"/>
      <c r="BL564" s="7"/>
    </row>
    <row r="565" spans="26:64" ht="14.25" customHeight="1" x14ac:dyDescent="0.3">
      <c r="Z565" s="7"/>
      <c r="AA565" s="7"/>
      <c r="AE565" s="7"/>
      <c r="BL565" s="7"/>
    </row>
    <row r="566" spans="26:64" ht="14.25" customHeight="1" x14ac:dyDescent="0.3">
      <c r="Z566" s="7"/>
      <c r="AA566" s="7"/>
      <c r="AE566" s="7"/>
      <c r="BL566" s="7"/>
    </row>
    <row r="567" spans="26:64" ht="14.25" customHeight="1" x14ac:dyDescent="0.3">
      <c r="Z567" s="7"/>
      <c r="AA567" s="7"/>
      <c r="AE567" s="7"/>
      <c r="BL567" s="7"/>
    </row>
    <row r="568" spans="26:64" ht="14.25" customHeight="1" x14ac:dyDescent="0.3">
      <c r="Z568" s="7"/>
      <c r="AA568" s="7"/>
      <c r="AE568" s="7"/>
      <c r="BL568" s="7"/>
    </row>
    <row r="569" spans="26:64" ht="14.25" customHeight="1" x14ac:dyDescent="0.3">
      <c r="Z569" s="7"/>
      <c r="AA569" s="7"/>
      <c r="AE569" s="7"/>
      <c r="BL569" s="7"/>
    </row>
    <row r="570" spans="26:64" ht="14.25" customHeight="1" x14ac:dyDescent="0.3">
      <c r="Z570" s="7"/>
      <c r="AA570" s="7"/>
      <c r="AE570" s="7"/>
      <c r="BL570" s="7"/>
    </row>
    <row r="571" spans="26:64" ht="14.25" customHeight="1" x14ac:dyDescent="0.3">
      <c r="Z571" s="7"/>
      <c r="AA571" s="7"/>
      <c r="AE571" s="7"/>
      <c r="BL571" s="7"/>
    </row>
    <row r="572" spans="26:64" ht="14.25" customHeight="1" x14ac:dyDescent="0.3">
      <c r="Z572" s="7"/>
      <c r="AA572" s="7"/>
      <c r="AE572" s="7"/>
      <c r="BL572" s="7"/>
    </row>
    <row r="573" spans="26:64" ht="14.25" customHeight="1" x14ac:dyDescent="0.3">
      <c r="Z573" s="7"/>
      <c r="AA573" s="7"/>
      <c r="AE573" s="7"/>
      <c r="BL573" s="7"/>
    </row>
    <row r="574" spans="26:64" ht="14.25" customHeight="1" x14ac:dyDescent="0.3">
      <c r="Z574" s="7"/>
      <c r="AA574" s="7"/>
      <c r="AE574" s="7"/>
      <c r="BL574" s="7"/>
    </row>
    <row r="575" spans="26:64" ht="14.25" customHeight="1" x14ac:dyDescent="0.3">
      <c r="Z575" s="7"/>
      <c r="AA575" s="7"/>
      <c r="AE575" s="7"/>
      <c r="BL575" s="7"/>
    </row>
    <row r="576" spans="26:64" ht="14.25" customHeight="1" x14ac:dyDescent="0.3">
      <c r="Z576" s="7"/>
      <c r="AA576" s="7"/>
      <c r="AE576" s="7"/>
      <c r="BL576" s="7"/>
    </row>
    <row r="577" spans="26:64" ht="14.25" customHeight="1" x14ac:dyDescent="0.3">
      <c r="Z577" s="7"/>
      <c r="AA577" s="7"/>
      <c r="AE577" s="7"/>
      <c r="BL577" s="7"/>
    </row>
    <row r="578" spans="26:64" ht="14.25" customHeight="1" x14ac:dyDescent="0.3">
      <c r="Z578" s="7"/>
      <c r="AA578" s="7"/>
      <c r="AE578" s="7"/>
      <c r="BL578" s="7"/>
    </row>
    <row r="579" spans="26:64" ht="14.25" customHeight="1" x14ac:dyDescent="0.3">
      <c r="Z579" s="7"/>
      <c r="AA579" s="7"/>
      <c r="AE579" s="7"/>
      <c r="BL579" s="7"/>
    </row>
    <row r="580" spans="26:64" ht="14.25" customHeight="1" x14ac:dyDescent="0.3">
      <c r="Z580" s="7"/>
      <c r="AA580" s="7"/>
      <c r="AE580" s="7"/>
      <c r="BL580" s="7"/>
    </row>
    <row r="581" spans="26:64" ht="14.25" customHeight="1" x14ac:dyDescent="0.3">
      <c r="Z581" s="7"/>
      <c r="AA581" s="7"/>
      <c r="AE581" s="7"/>
      <c r="BL581" s="7"/>
    </row>
    <row r="582" spans="26:64" ht="14.25" customHeight="1" x14ac:dyDescent="0.3">
      <c r="Z582" s="7"/>
      <c r="AA582" s="7"/>
      <c r="AE582" s="7"/>
      <c r="BL582" s="7"/>
    </row>
    <row r="583" spans="26:64" ht="14.25" customHeight="1" x14ac:dyDescent="0.3">
      <c r="Z583" s="7"/>
      <c r="AA583" s="7"/>
      <c r="AE583" s="7"/>
      <c r="BL583" s="7"/>
    </row>
    <row r="584" spans="26:64" ht="14.25" customHeight="1" x14ac:dyDescent="0.3">
      <c r="Z584" s="7"/>
      <c r="AA584" s="7"/>
      <c r="AE584" s="7"/>
      <c r="BL584" s="7"/>
    </row>
    <row r="585" spans="26:64" ht="14.25" customHeight="1" x14ac:dyDescent="0.3">
      <c r="Z585" s="7"/>
      <c r="AA585" s="7"/>
      <c r="AE585" s="7"/>
      <c r="BL585" s="7"/>
    </row>
    <row r="586" spans="26:64" ht="14.25" customHeight="1" x14ac:dyDescent="0.3">
      <c r="Z586" s="7"/>
      <c r="AA586" s="7"/>
      <c r="AE586" s="7"/>
      <c r="BL586" s="7"/>
    </row>
    <row r="587" spans="26:64" ht="14.25" customHeight="1" x14ac:dyDescent="0.3">
      <c r="Z587" s="7"/>
      <c r="AA587" s="7"/>
      <c r="AE587" s="7"/>
      <c r="BL587" s="7"/>
    </row>
    <row r="588" spans="26:64" ht="14.25" customHeight="1" x14ac:dyDescent="0.3">
      <c r="Z588" s="7"/>
      <c r="AA588" s="7"/>
      <c r="AE588" s="7"/>
      <c r="BL588" s="7"/>
    </row>
    <row r="589" spans="26:64" ht="14.25" customHeight="1" x14ac:dyDescent="0.3">
      <c r="Z589" s="7"/>
      <c r="AA589" s="7"/>
      <c r="AE589" s="7"/>
      <c r="BL589" s="7"/>
    </row>
    <row r="590" spans="26:64" ht="14.25" customHeight="1" x14ac:dyDescent="0.3">
      <c r="Z590" s="7"/>
      <c r="AA590" s="7"/>
      <c r="AE590" s="7"/>
      <c r="BL590" s="7"/>
    </row>
    <row r="591" spans="26:64" ht="14.25" customHeight="1" x14ac:dyDescent="0.3">
      <c r="Z591" s="7"/>
      <c r="AA591" s="7"/>
      <c r="AE591" s="7"/>
      <c r="BL591" s="7"/>
    </row>
    <row r="592" spans="26:64" ht="14.25" customHeight="1" x14ac:dyDescent="0.3">
      <c r="Z592" s="7"/>
      <c r="AA592" s="7"/>
      <c r="AE592" s="7"/>
      <c r="BL592" s="7"/>
    </row>
    <row r="593" spans="26:64" ht="14.25" customHeight="1" x14ac:dyDescent="0.3">
      <c r="Z593" s="7"/>
      <c r="AA593" s="7"/>
      <c r="AE593" s="7"/>
      <c r="BL593" s="7"/>
    </row>
    <row r="594" spans="26:64" ht="14.25" customHeight="1" x14ac:dyDescent="0.3">
      <c r="Z594" s="7"/>
      <c r="AA594" s="7"/>
      <c r="AE594" s="7"/>
      <c r="BL594" s="7"/>
    </row>
    <row r="595" spans="26:64" ht="14.25" customHeight="1" x14ac:dyDescent="0.3">
      <c r="Z595" s="7"/>
      <c r="AA595" s="7"/>
      <c r="AE595" s="7"/>
      <c r="BL595" s="7"/>
    </row>
    <row r="596" spans="26:64" ht="14.25" customHeight="1" x14ac:dyDescent="0.3">
      <c r="Z596" s="7"/>
      <c r="AA596" s="7"/>
      <c r="AE596" s="7"/>
      <c r="BL596" s="7"/>
    </row>
    <row r="597" spans="26:64" ht="14.25" customHeight="1" x14ac:dyDescent="0.3">
      <c r="Z597" s="7"/>
      <c r="AA597" s="7"/>
      <c r="AE597" s="7"/>
      <c r="BL597" s="7"/>
    </row>
    <row r="598" spans="26:64" ht="14.25" customHeight="1" x14ac:dyDescent="0.3">
      <c r="Z598" s="7"/>
      <c r="AA598" s="7"/>
      <c r="AE598" s="7"/>
      <c r="BL598" s="7"/>
    </row>
    <row r="599" spans="26:64" ht="14.25" customHeight="1" x14ac:dyDescent="0.3">
      <c r="Z599" s="7"/>
      <c r="AA599" s="7"/>
      <c r="AE599" s="7"/>
      <c r="BL599" s="7"/>
    </row>
    <row r="600" spans="26:64" ht="14.25" customHeight="1" x14ac:dyDescent="0.3">
      <c r="Z600" s="7"/>
      <c r="AA600" s="7"/>
      <c r="AE600" s="7"/>
      <c r="BL600" s="7"/>
    </row>
    <row r="601" spans="26:64" ht="14.25" customHeight="1" x14ac:dyDescent="0.3">
      <c r="Z601" s="7"/>
      <c r="AA601" s="7"/>
      <c r="AE601" s="7"/>
      <c r="BL601" s="7"/>
    </row>
    <row r="602" spans="26:64" ht="14.25" customHeight="1" x14ac:dyDescent="0.3">
      <c r="Z602" s="7"/>
      <c r="AA602" s="7"/>
      <c r="AE602" s="7"/>
      <c r="BL602" s="7"/>
    </row>
    <row r="603" spans="26:64" ht="14.25" customHeight="1" x14ac:dyDescent="0.3">
      <c r="Z603" s="7"/>
      <c r="AA603" s="7"/>
      <c r="AE603" s="7"/>
      <c r="BL603" s="7"/>
    </row>
    <row r="604" spans="26:64" ht="14.25" customHeight="1" x14ac:dyDescent="0.3">
      <c r="Z604" s="7"/>
      <c r="AA604" s="7"/>
      <c r="AE604" s="7"/>
      <c r="BL604" s="7"/>
    </row>
    <row r="605" spans="26:64" ht="14.25" customHeight="1" x14ac:dyDescent="0.3">
      <c r="Z605" s="7"/>
      <c r="AA605" s="7"/>
      <c r="AE605" s="7"/>
      <c r="BL605" s="7"/>
    </row>
    <row r="606" spans="26:64" ht="14.25" customHeight="1" x14ac:dyDescent="0.3">
      <c r="Z606" s="7"/>
      <c r="AA606" s="7"/>
      <c r="AE606" s="7"/>
      <c r="BL606" s="7"/>
    </row>
    <row r="607" spans="26:64" ht="14.25" customHeight="1" x14ac:dyDescent="0.3">
      <c r="Z607" s="7"/>
      <c r="AA607" s="7"/>
      <c r="AE607" s="7"/>
      <c r="BL607" s="7"/>
    </row>
    <row r="608" spans="26:64" ht="14.25" customHeight="1" x14ac:dyDescent="0.3">
      <c r="Z608" s="7"/>
      <c r="AA608" s="7"/>
      <c r="AE608" s="7"/>
      <c r="BL608" s="7"/>
    </row>
    <row r="609" spans="26:64" ht="14.25" customHeight="1" x14ac:dyDescent="0.3">
      <c r="Z609" s="7"/>
      <c r="AA609" s="7"/>
      <c r="AE609" s="7"/>
      <c r="BL609" s="7"/>
    </row>
    <row r="610" spans="26:64" ht="14.25" customHeight="1" x14ac:dyDescent="0.3">
      <c r="Z610" s="7"/>
      <c r="AA610" s="7"/>
      <c r="AE610" s="7"/>
      <c r="BL610" s="7"/>
    </row>
    <row r="611" spans="26:64" ht="14.25" customHeight="1" x14ac:dyDescent="0.3">
      <c r="Z611" s="7"/>
      <c r="AA611" s="7"/>
      <c r="AE611" s="7"/>
      <c r="BL611" s="7"/>
    </row>
    <row r="612" spans="26:64" ht="14.25" customHeight="1" x14ac:dyDescent="0.3">
      <c r="Z612" s="7"/>
      <c r="AA612" s="7"/>
      <c r="AE612" s="7"/>
      <c r="BL612" s="7"/>
    </row>
    <row r="613" spans="26:64" ht="14.25" customHeight="1" x14ac:dyDescent="0.3">
      <c r="Z613" s="7"/>
      <c r="AA613" s="7"/>
      <c r="AE613" s="7"/>
      <c r="BL613" s="7"/>
    </row>
    <row r="614" spans="26:64" ht="14.25" customHeight="1" x14ac:dyDescent="0.3">
      <c r="Z614" s="7"/>
      <c r="AA614" s="7"/>
      <c r="AE614" s="7"/>
      <c r="BL614" s="7"/>
    </row>
    <row r="615" spans="26:64" ht="14.25" customHeight="1" x14ac:dyDescent="0.3">
      <c r="Z615" s="7"/>
      <c r="AA615" s="7"/>
      <c r="AE615" s="7"/>
      <c r="BL615" s="7"/>
    </row>
    <row r="616" spans="26:64" ht="14.25" customHeight="1" x14ac:dyDescent="0.3">
      <c r="Z616" s="7"/>
      <c r="AA616" s="7"/>
      <c r="AE616" s="7"/>
      <c r="BL616" s="7"/>
    </row>
    <row r="617" spans="26:64" ht="14.25" customHeight="1" x14ac:dyDescent="0.3">
      <c r="Z617" s="7"/>
      <c r="AA617" s="7"/>
      <c r="AE617" s="7"/>
      <c r="BL617" s="7"/>
    </row>
    <row r="618" spans="26:64" ht="14.25" customHeight="1" x14ac:dyDescent="0.3">
      <c r="Z618" s="7"/>
      <c r="AA618" s="7"/>
      <c r="AE618" s="7"/>
      <c r="BL618" s="7"/>
    </row>
    <row r="619" spans="26:64" ht="14.25" customHeight="1" x14ac:dyDescent="0.3">
      <c r="Z619" s="7"/>
      <c r="AA619" s="7"/>
      <c r="AE619" s="7"/>
      <c r="BL619" s="7"/>
    </row>
    <row r="620" spans="26:64" ht="14.25" customHeight="1" x14ac:dyDescent="0.3">
      <c r="Z620" s="7"/>
      <c r="AA620" s="7"/>
      <c r="AE620" s="7"/>
      <c r="BL620" s="7"/>
    </row>
    <row r="621" spans="26:64" ht="14.25" customHeight="1" x14ac:dyDescent="0.3">
      <c r="Z621" s="7"/>
      <c r="AA621" s="7"/>
      <c r="AE621" s="7"/>
      <c r="BL621" s="7"/>
    </row>
    <row r="622" spans="26:64" ht="14.25" customHeight="1" x14ac:dyDescent="0.3">
      <c r="Z622" s="7"/>
      <c r="AA622" s="7"/>
      <c r="AE622" s="7"/>
      <c r="BL622" s="7"/>
    </row>
    <row r="623" spans="26:64" ht="14.25" customHeight="1" x14ac:dyDescent="0.3">
      <c r="Z623" s="7"/>
      <c r="AA623" s="7"/>
      <c r="AE623" s="7"/>
      <c r="BL623" s="7"/>
    </row>
    <row r="624" spans="26:64" ht="14.25" customHeight="1" x14ac:dyDescent="0.3">
      <c r="Z624" s="7"/>
      <c r="AA624" s="7"/>
      <c r="AE624" s="7"/>
      <c r="BL624" s="7"/>
    </row>
    <row r="625" spans="26:64" ht="14.25" customHeight="1" x14ac:dyDescent="0.3">
      <c r="Z625" s="7"/>
      <c r="AA625" s="7"/>
      <c r="AE625" s="7"/>
      <c r="BL625" s="7"/>
    </row>
    <row r="626" spans="26:64" ht="14.25" customHeight="1" x14ac:dyDescent="0.3">
      <c r="Z626" s="7"/>
      <c r="AA626" s="7"/>
      <c r="AE626" s="7"/>
      <c r="BL626" s="7"/>
    </row>
    <row r="627" spans="26:64" ht="14.25" customHeight="1" x14ac:dyDescent="0.3">
      <c r="Z627" s="7"/>
      <c r="AA627" s="7"/>
      <c r="AE627" s="7"/>
      <c r="BL627" s="7"/>
    </row>
    <row r="628" spans="26:64" ht="14.25" customHeight="1" x14ac:dyDescent="0.3">
      <c r="Z628" s="7"/>
      <c r="AA628" s="7"/>
      <c r="AE628" s="7"/>
      <c r="BL628" s="7"/>
    </row>
    <row r="629" spans="26:64" ht="14.25" customHeight="1" x14ac:dyDescent="0.3">
      <c r="Z629" s="7"/>
      <c r="AA629" s="7"/>
      <c r="AE629" s="7"/>
      <c r="BL629" s="7"/>
    </row>
    <row r="630" spans="26:64" ht="14.25" customHeight="1" x14ac:dyDescent="0.3">
      <c r="Z630" s="7"/>
      <c r="AA630" s="7"/>
      <c r="AE630" s="7"/>
      <c r="BL630" s="7"/>
    </row>
    <row r="631" spans="26:64" ht="14.25" customHeight="1" x14ac:dyDescent="0.3">
      <c r="Z631" s="7"/>
      <c r="AA631" s="7"/>
      <c r="AE631" s="7"/>
      <c r="BL631" s="7"/>
    </row>
    <row r="632" spans="26:64" ht="14.25" customHeight="1" x14ac:dyDescent="0.3">
      <c r="Z632" s="7"/>
      <c r="AA632" s="7"/>
      <c r="AE632" s="7"/>
      <c r="BL632" s="7"/>
    </row>
    <row r="633" spans="26:64" ht="14.25" customHeight="1" x14ac:dyDescent="0.3">
      <c r="Z633" s="7"/>
      <c r="AA633" s="7"/>
      <c r="AE633" s="7"/>
      <c r="BL633" s="7"/>
    </row>
    <row r="634" spans="26:64" ht="14.25" customHeight="1" x14ac:dyDescent="0.3">
      <c r="Z634" s="7"/>
      <c r="AA634" s="7"/>
      <c r="AE634" s="7"/>
      <c r="BL634" s="7"/>
    </row>
    <row r="635" spans="26:64" ht="14.25" customHeight="1" x14ac:dyDescent="0.3">
      <c r="Z635" s="7"/>
      <c r="AA635" s="7"/>
      <c r="AE635" s="7"/>
      <c r="BL635" s="7"/>
    </row>
    <row r="636" spans="26:64" ht="14.25" customHeight="1" x14ac:dyDescent="0.3">
      <c r="Z636" s="7"/>
      <c r="AA636" s="7"/>
      <c r="AE636" s="7"/>
      <c r="BL636" s="7"/>
    </row>
    <row r="637" spans="26:64" ht="14.25" customHeight="1" x14ac:dyDescent="0.3">
      <c r="Z637" s="7"/>
      <c r="AA637" s="7"/>
      <c r="AE637" s="7"/>
      <c r="BL637" s="7"/>
    </row>
    <row r="638" spans="26:64" ht="14.25" customHeight="1" x14ac:dyDescent="0.3">
      <c r="Z638" s="7"/>
      <c r="AA638" s="7"/>
      <c r="AE638" s="7"/>
      <c r="BL638" s="7"/>
    </row>
    <row r="639" spans="26:64" ht="14.25" customHeight="1" x14ac:dyDescent="0.3">
      <c r="Z639" s="7"/>
      <c r="AA639" s="7"/>
      <c r="AE639" s="7"/>
      <c r="BL639" s="7"/>
    </row>
    <row r="640" spans="26:64" ht="14.25" customHeight="1" x14ac:dyDescent="0.3">
      <c r="Z640" s="7"/>
      <c r="AA640" s="7"/>
      <c r="AE640" s="7"/>
      <c r="BL640" s="7"/>
    </row>
    <row r="641" spans="26:64" ht="14.25" customHeight="1" x14ac:dyDescent="0.3">
      <c r="Z641" s="7"/>
      <c r="AA641" s="7"/>
      <c r="AE641" s="7"/>
      <c r="BL641" s="7"/>
    </row>
    <row r="642" spans="26:64" ht="14.25" customHeight="1" x14ac:dyDescent="0.3">
      <c r="Z642" s="7"/>
      <c r="AA642" s="7"/>
      <c r="AE642" s="7"/>
      <c r="BL642" s="7"/>
    </row>
    <row r="643" spans="26:64" ht="14.25" customHeight="1" x14ac:dyDescent="0.3">
      <c r="Z643" s="7"/>
      <c r="AA643" s="7"/>
      <c r="AE643" s="7"/>
      <c r="BL643" s="7"/>
    </row>
    <row r="644" spans="26:64" ht="14.25" customHeight="1" x14ac:dyDescent="0.3">
      <c r="Z644" s="7"/>
      <c r="AA644" s="7"/>
      <c r="AE644" s="7"/>
      <c r="BL644" s="7"/>
    </row>
    <row r="645" spans="26:64" ht="14.25" customHeight="1" x14ac:dyDescent="0.3">
      <c r="Z645" s="7"/>
      <c r="AA645" s="7"/>
      <c r="AE645" s="7"/>
      <c r="BL645" s="7"/>
    </row>
    <row r="646" spans="26:64" ht="14.25" customHeight="1" x14ac:dyDescent="0.3">
      <c r="Z646" s="7"/>
      <c r="AA646" s="7"/>
      <c r="AE646" s="7"/>
      <c r="BL646" s="7"/>
    </row>
    <row r="647" spans="26:64" ht="14.25" customHeight="1" x14ac:dyDescent="0.3">
      <c r="Z647" s="7"/>
      <c r="AA647" s="7"/>
      <c r="AE647" s="7"/>
      <c r="BL647" s="7"/>
    </row>
    <row r="648" spans="26:64" ht="14.25" customHeight="1" x14ac:dyDescent="0.3">
      <c r="Z648" s="7"/>
      <c r="AA648" s="7"/>
      <c r="AE648" s="7"/>
      <c r="BL648" s="7"/>
    </row>
    <row r="649" spans="26:64" ht="14.25" customHeight="1" x14ac:dyDescent="0.3">
      <c r="Z649" s="7"/>
      <c r="AA649" s="7"/>
      <c r="AE649" s="7"/>
      <c r="BL649" s="7"/>
    </row>
    <row r="650" spans="26:64" ht="14.25" customHeight="1" x14ac:dyDescent="0.3">
      <c r="Z650" s="7"/>
      <c r="AA650" s="7"/>
      <c r="AE650" s="7"/>
      <c r="BL650" s="7"/>
    </row>
    <row r="651" spans="26:64" ht="14.25" customHeight="1" x14ac:dyDescent="0.3">
      <c r="Z651" s="7"/>
      <c r="AA651" s="7"/>
      <c r="AE651" s="7"/>
      <c r="BL651" s="7"/>
    </row>
    <row r="652" spans="26:64" ht="14.25" customHeight="1" x14ac:dyDescent="0.3">
      <c r="Z652" s="7"/>
      <c r="AA652" s="7"/>
      <c r="AE652" s="7"/>
      <c r="BL652" s="7"/>
    </row>
    <row r="653" spans="26:64" ht="14.25" customHeight="1" x14ac:dyDescent="0.3">
      <c r="Z653" s="7"/>
      <c r="AA653" s="7"/>
      <c r="AE653" s="7"/>
      <c r="BL653" s="7"/>
    </row>
    <row r="654" spans="26:64" ht="14.25" customHeight="1" x14ac:dyDescent="0.3">
      <c r="Z654" s="7"/>
      <c r="AA654" s="7"/>
      <c r="AE654" s="7"/>
      <c r="BL654" s="7"/>
    </row>
    <row r="655" spans="26:64" ht="14.25" customHeight="1" x14ac:dyDescent="0.3">
      <c r="Z655" s="7"/>
      <c r="AA655" s="7"/>
      <c r="AE655" s="7"/>
      <c r="BL655" s="7"/>
    </row>
    <row r="656" spans="26:64" ht="14.25" customHeight="1" x14ac:dyDescent="0.3">
      <c r="Z656" s="7"/>
      <c r="AA656" s="7"/>
      <c r="AE656" s="7"/>
      <c r="BL656" s="7"/>
    </row>
    <row r="657" spans="26:64" ht="14.25" customHeight="1" x14ac:dyDescent="0.3">
      <c r="Z657" s="7"/>
      <c r="AA657" s="7"/>
      <c r="AE657" s="7"/>
      <c r="BL657" s="7"/>
    </row>
    <row r="658" spans="26:64" ht="14.25" customHeight="1" x14ac:dyDescent="0.3">
      <c r="Z658" s="7"/>
      <c r="AA658" s="7"/>
      <c r="AE658" s="7"/>
      <c r="BL658" s="7"/>
    </row>
    <row r="659" spans="26:64" ht="14.25" customHeight="1" x14ac:dyDescent="0.3">
      <c r="Z659" s="7"/>
      <c r="AA659" s="7"/>
      <c r="AE659" s="7"/>
      <c r="BL659" s="7"/>
    </row>
    <row r="660" spans="26:64" ht="14.25" customHeight="1" x14ac:dyDescent="0.3">
      <c r="Z660" s="7"/>
      <c r="AA660" s="7"/>
      <c r="AE660" s="7"/>
      <c r="BL660" s="7"/>
    </row>
    <row r="661" spans="26:64" ht="14.25" customHeight="1" x14ac:dyDescent="0.3">
      <c r="Z661" s="7"/>
      <c r="AA661" s="7"/>
      <c r="AE661" s="7"/>
      <c r="BL661" s="7"/>
    </row>
    <row r="662" spans="26:64" ht="14.25" customHeight="1" x14ac:dyDescent="0.3">
      <c r="Z662" s="7"/>
      <c r="AA662" s="7"/>
      <c r="AE662" s="7"/>
      <c r="BL662" s="7"/>
    </row>
    <row r="663" spans="26:64" ht="14.25" customHeight="1" x14ac:dyDescent="0.3">
      <c r="Z663" s="7"/>
      <c r="AA663" s="7"/>
      <c r="AE663" s="7"/>
      <c r="BL663" s="7"/>
    </row>
    <row r="664" spans="26:64" ht="14.25" customHeight="1" x14ac:dyDescent="0.3">
      <c r="Z664" s="7"/>
      <c r="AA664" s="7"/>
      <c r="AE664" s="7"/>
      <c r="BL664" s="7"/>
    </row>
    <row r="665" spans="26:64" ht="14.25" customHeight="1" x14ac:dyDescent="0.3">
      <c r="Z665" s="7"/>
      <c r="AA665" s="7"/>
      <c r="AE665" s="7"/>
      <c r="BL665" s="7"/>
    </row>
    <row r="666" spans="26:64" ht="14.25" customHeight="1" x14ac:dyDescent="0.3">
      <c r="Z666" s="7"/>
      <c r="AA666" s="7"/>
      <c r="AE666" s="7"/>
      <c r="BL666" s="7"/>
    </row>
    <row r="667" spans="26:64" ht="14.25" customHeight="1" x14ac:dyDescent="0.3">
      <c r="Z667" s="7"/>
      <c r="AA667" s="7"/>
      <c r="AE667" s="7"/>
      <c r="BL667" s="7"/>
    </row>
    <row r="668" spans="26:64" ht="14.25" customHeight="1" x14ac:dyDescent="0.3">
      <c r="Z668" s="7"/>
      <c r="AA668" s="7"/>
      <c r="AE668" s="7"/>
      <c r="BL668" s="7"/>
    </row>
    <row r="669" spans="26:64" ht="14.25" customHeight="1" x14ac:dyDescent="0.3">
      <c r="Z669" s="7"/>
      <c r="AA669" s="7"/>
      <c r="AE669" s="7"/>
      <c r="BL669" s="7"/>
    </row>
    <row r="670" spans="26:64" ht="14.25" customHeight="1" x14ac:dyDescent="0.3">
      <c r="Z670" s="7"/>
      <c r="AA670" s="7"/>
      <c r="AE670" s="7"/>
      <c r="BL670" s="7"/>
    </row>
    <row r="671" spans="26:64" ht="14.25" customHeight="1" x14ac:dyDescent="0.3">
      <c r="Z671" s="7"/>
      <c r="AA671" s="7"/>
      <c r="AE671" s="7"/>
      <c r="BL671" s="7"/>
    </row>
    <row r="672" spans="26:64" ht="14.25" customHeight="1" x14ac:dyDescent="0.3">
      <c r="Z672" s="7"/>
      <c r="AA672" s="7"/>
      <c r="AE672" s="7"/>
      <c r="BL672" s="7"/>
    </row>
    <row r="673" spans="26:64" ht="14.25" customHeight="1" x14ac:dyDescent="0.3">
      <c r="Z673" s="7"/>
      <c r="AA673" s="7"/>
      <c r="AE673" s="7"/>
      <c r="BL673" s="7"/>
    </row>
    <row r="674" spans="26:64" ht="14.25" customHeight="1" x14ac:dyDescent="0.3">
      <c r="Z674" s="7"/>
      <c r="AA674" s="7"/>
      <c r="AE674" s="7"/>
      <c r="BL674" s="7"/>
    </row>
    <row r="675" spans="26:64" ht="14.25" customHeight="1" x14ac:dyDescent="0.3">
      <c r="Z675" s="7"/>
      <c r="AA675" s="7"/>
      <c r="AE675" s="7"/>
      <c r="BL675" s="7"/>
    </row>
    <row r="676" spans="26:64" ht="14.25" customHeight="1" x14ac:dyDescent="0.3">
      <c r="Z676" s="7"/>
      <c r="AA676" s="7"/>
      <c r="AE676" s="7"/>
      <c r="BL676" s="7"/>
    </row>
    <row r="677" spans="26:64" ht="14.25" customHeight="1" x14ac:dyDescent="0.3">
      <c r="Z677" s="7"/>
      <c r="AA677" s="7"/>
      <c r="AE677" s="7"/>
      <c r="BL677" s="7"/>
    </row>
    <row r="678" spans="26:64" ht="14.25" customHeight="1" x14ac:dyDescent="0.3">
      <c r="Z678" s="7"/>
      <c r="AA678" s="7"/>
      <c r="AE678" s="7"/>
      <c r="BL678" s="7"/>
    </row>
    <row r="679" spans="26:64" ht="14.25" customHeight="1" x14ac:dyDescent="0.3">
      <c r="Z679" s="7"/>
      <c r="AA679" s="7"/>
      <c r="AE679" s="7"/>
      <c r="BL679" s="7"/>
    </row>
    <row r="680" spans="26:64" ht="14.25" customHeight="1" x14ac:dyDescent="0.3">
      <c r="Z680" s="7"/>
      <c r="AA680" s="7"/>
      <c r="AE680" s="7"/>
      <c r="BL680" s="7"/>
    </row>
    <row r="681" spans="26:64" ht="14.25" customHeight="1" x14ac:dyDescent="0.3">
      <c r="Z681" s="7"/>
      <c r="AA681" s="7"/>
      <c r="AE681" s="7"/>
      <c r="BL681" s="7"/>
    </row>
    <row r="682" spans="26:64" ht="14.25" customHeight="1" x14ac:dyDescent="0.3">
      <c r="Z682" s="7"/>
      <c r="AA682" s="7"/>
      <c r="AE682" s="7"/>
      <c r="BL682" s="7"/>
    </row>
    <row r="683" spans="26:64" ht="14.25" customHeight="1" x14ac:dyDescent="0.3">
      <c r="Z683" s="7"/>
      <c r="AA683" s="7"/>
      <c r="AE683" s="7"/>
      <c r="BL683" s="7"/>
    </row>
    <row r="684" spans="26:64" ht="14.25" customHeight="1" x14ac:dyDescent="0.3">
      <c r="Z684" s="7"/>
      <c r="AA684" s="7"/>
      <c r="AE684" s="7"/>
      <c r="BL684" s="7"/>
    </row>
    <row r="685" spans="26:64" ht="14.25" customHeight="1" x14ac:dyDescent="0.3">
      <c r="Z685" s="7"/>
      <c r="AA685" s="7"/>
      <c r="AE685" s="7"/>
      <c r="BL685" s="7"/>
    </row>
    <row r="686" spans="26:64" ht="14.25" customHeight="1" x14ac:dyDescent="0.3">
      <c r="Z686" s="7"/>
      <c r="AA686" s="7"/>
      <c r="AE686" s="7"/>
      <c r="BL686" s="7"/>
    </row>
    <row r="687" spans="26:64" ht="14.25" customHeight="1" x14ac:dyDescent="0.3">
      <c r="Z687" s="7"/>
      <c r="AA687" s="7"/>
      <c r="AE687" s="7"/>
      <c r="BL687" s="7"/>
    </row>
    <row r="688" spans="26:64" ht="14.25" customHeight="1" x14ac:dyDescent="0.3">
      <c r="Z688" s="7"/>
      <c r="AA688" s="7"/>
      <c r="AE688" s="7"/>
      <c r="BL688" s="7"/>
    </row>
    <row r="689" spans="26:64" ht="14.25" customHeight="1" x14ac:dyDescent="0.3">
      <c r="Z689" s="7"/>
      <c r="AA689" s="7"/>
      <c r="AE689" s="7"/>
      <c r="BL689" s="7"/>
    </row>
    <row r="690" spans="26:64" ht="14.25" customHeight="1" x14ac:dyDescent="0.3">
      <c r="Z690" s="7"/>
      <c r="AA690" s="7"/>
      <c r="AE690" s="7"/>
      <c r="BL690" s="7"/>
    </row>
    <row r="691" spans="26:64" ht="14.25" customHeight="1" x14ac:dyDescent="0.3">
      <c r="Z691" s="7"/>
      <c r="AA691" s="7"/>
      <c r="AE691" s="7"/>
      <c r="BL691" s="7"/>
    </row>
    <row r="692" spans="26:64" ht="14.25" customHeight="1" x14ac:dyDescent="0.3">
      <c r="Z692" s="7"/>
      <c r="AA692" s="7"/>
      <c r="AE692" s="7"/>
      <c r="BL692" s="7"/>
    </row>
    <row r="693" spans="26:64" ht="14.25" customHeight="1" x14ac:dyDescent="0.3">
      <c r="Z693" s="7"/>
      <c r="AA693" s="7"/>
      <c r="AE693" s="7"/>
      <c r="BL693" s="7"/>
    </row>
    <row r="694" spans="26:64" ht="14.25" customHeight="1" x14ac:dyDescent="0.3">
      <c r="Z694" s="7"/>
      <c r="AA694" s="7"/>
      <c r="AE694" s="7"/>
      <c r="BL694" s="7"/>
    </row>
    <row r="695" spans="26:64" ht="14.25" customHeight="1" x14ac:dyDescent="0.3">
      <c r="Z695" s="7"/>
      <c r="AA695" s="7"/>
      <c r="AE695" s="7"/>
      <c r="BL695" s="7"/>
    </row>
    <row r="696" spans="26:64" ht="14.25" customHeight="1" x14ac:dyDescent="0.3">
      <c r="Z696" s="7"/>
      <c r="AA696" s="7"/>
      <c r="AE696" s="7"/>
      <c r="BL696" s="7"/>
    </row>
    <row r="697" spans="26:64" ht="14.25" customHeight="1" x14ac:dyDescent="0.3">
      <c r="Z697" s="7"/>
      <c r="AA697" s="7"/>
      <c r="AE697" s="7"/>
      <c r="BL697" s="7"/>
    </row>
    <row r="698" spans="26:64" ht="14.25" customHeight="1" x14ac:dyDescent="0.3">
      <c r="Z698" s="7"/>
      <c r="AA698" s="7"/>
      <c r="AE698" s="7"/>
      <c r="BL698" s="7"/>
    </row>
    <row r="699" spans="26:64" ht="14.25" customHeight="1" x14ac:dyDescent="0.3">
      <c r="Z699" s="7"/>
      <c r="AA699" s="7"/>
      <c r="AE699" s="7"/>
      <c r="BL699" s="7"/>
    </row>
    <row r="700" spans="26:64" ht="14.25" customHeight="1" x14ac:dyDescent="0.3">
      <c r="Z700" s="7"/>
      <c r="AA700" s="7"/>
      <c r="AE700" s="7"/>
      <c r="BL700" s="7"/>
    </row>
    <row r="701" spans="26:64" ht="14.25" customHeight="1" x14ac:dyDescent="0.3">
      <c r="Z701" s="7"/>
      <c r="AA701" s="7"/>
      <c r="AE701" s="7"/>
      <c r="BL701" s="7"/>
    </row>
    <row r="702" spans="26:64" ht="14.25" customHeight="1" x14ac:dyDescent="0.3">
      <c r="Z702" s="7"/>
      <c r="AA702" s="7"/>
      <c r="AE702" s="7"/>
      <c r="BL702" s="7"/>
    </row>
    <row r="703" spans="26:64" ht="14.25" customHeight="1" x14ac:dyDescent="0.3">
      <c r="Z703" s="7"/>
      <c r="AA703" s="7"/>
      <c r="AE703" s="7"/>
      <c r="BL703" s="7"/>
    </row>
    <row r="704" spans="26:64" ht="14.25" customHeight="1" x14ac:dyDescent="0.3">
      <c r="Z704" s="7"/>
      <c r="AA704" s="7"/>
      <c r="AE704" s="7"/>
      <c r="BL704" s="7"/>
    </row>
    <row r="705" spans="26:64" ht="14.25" customHeight="1" x14ac:dyDescent="0.3">
      <c r="Z705" s="7"/>
      <c r="AA705" s="7"/>
      <c r="AE705" s="7"/>
      <c r="BL705" s="7"/>
    </row>
    <row r="706" spans="26:64" ht="14.25" customHeight="1" x14ac:dyDescent="0.3">
      <c r="Z706" s="7"/>
      <c r="AA706" s="7"/>
      <c r="AE706" s="7"/>
      <c r="BL706" s="7"/>
    </row>
    <row r="707" spans="26:64" ht="14.25" customHeight="1" x14ac:dyDescent="0.3">
      <c r="Z707" s="7"/>
      <c r="AA707" s="7"/>
      <c r="AE707" s="7"/>
      <c r="BL707" s="7"/>
    </row>
    <row r="708" spans="26:64" ht="14.25" customHeight="1" x14ac:dyDescent="0.3">
      <c r="Z708" s="7"/>
      <c r="AA708" s="7"/>
      <c r="AE708" s="7"/>
      <c r="BL708" s="7"/>
    </row>
    <row r="709" spans="26:64" ht="14.25" customHeight="1" x14ac:dyDescent="0.3">
      <c r="Z709" s="7"/>
      <c r="AA709" s="7"/>
      <c r="AE709" s="7"/>
      <c r="BL709" s="7"/>
    </row>
    <row r="710" spans="26:64" ht="14.25" customHeight="1" x14ac:dyDescent="0.3">
      <c r="Z710" s="7"/>
      <c r="AA710" s="7"/>
      <c r="AE710" s="7"/>
      <c r="BL710" s="7"/>
    </row>
    <row r="711" spans="26:64" ht="14.25" customHeight="1" x14ac:dyDescent="0.3">
      <c r="Z711" s="7"/>
      <c r="AA711" s="7"/>
      <c r="AE711" s="7"/>
      <c r="BL711" s="7"/>
    </row>
    <row r="712" spans="26:64" ht="14.25" customHeight="1" x14ac:dyDescent="0.3">
      <c r="Z712" s="7"/>
      <c r="AA712" s="7"/>
      <c r="AE712" s="7"/>
      <c r="BL712" s="7"/>
    </row>
    <row r="713" spans="26:64" ht="14.25" customHeight="1" x14ac:dyDescent="0.3">
      <c r="Z713" s="7"/>
      <c r="AA713" s="7"/>
      <c r="AE713" s="7"/>
      <c r="BL713" s="7"/>
    </row>
    <row r="714" spans="26:64" ht="14.25" customHeight="1" x14ac:dyDescent="0.3">
      <c r="Z714" s="7"/>
      <c r="AA714" s="7"/>
      <c r="AE714" s="7"/>
      <c r="BL714" s="7"/>
    </row>
    <row r="715" spans="26:64" ht="14.25" customHeight="1" x14ac:dyDescent="0.3">
      <c r="Z715" s="7"/>
      <c r="AA715" s="7"/>
      <c r="AE715" s="7"/>
      <c r="BL715" s="7"/>
    </row>
    <row r="716" spans="26:64" ht="14.25" customHeight="1" x14ac:dyDescent="0.3">
      <c r="Z716" s="7"/>
      <c r="AA716" s="7"/>
      <c r="AE716" s="7"/>
      <c r="BL716" s="7"/>
    </row>
    <row r="717" spans="26:64" ht="14.25" customHeight="1" x14ac:dyDescent="0.3">
      <c r="Z717" s="7"/>
      <c r="AA717" s="7"/>
      <c r="AE717" s="7"/>
      <c r="BL717" s="7"/>
    </row>
    <row r="718" spans="26:64" ht="14.25" customHeight="1" x14ac:dyDescent="0.3">
      <c r="Z718" s="7"/>
      <c r="AA718" s="7"/>
      <c r="AE718" s="7"/>
      <c r="BL718" s="7"/>
    </row>
    <row r="719" spans="26:64" ht="14.25" customHeight="1" x14ac:dyDescent="0.3">
      <c r="Z719" s="7"/>
      <c r="AA719" s="7"/>
      <c r="AE719" s="7"/>
      <c r="BL719" s="7"/>
    </row>
    <row r="720" spans="26:64" ht="14.25" customHeight="1" x14ac:dyDescent="0.3">
      <c r="Z720" s="7"/>
      <c r="AA720" s="7"/>
      <c r="AE720" s="7"/>
      <c r="BL720" s="7"/>
    </row>
    <row r="721" spans="26:64" ht="14.25" customHeight="1" x14ac:dyDescent="0.3">
      <c r="Z721" s="7"/>
      <c r="AA721" s="7"/>
      <c r="AE721" s="7"/>
      <c r="BL721" s="7"/>
    </row>
    <row r="722" spans="26:64" ht="14.25" customHeight="1" x14ac:dyDescent="0.3">
      <c r="Z722" s="7"/>
      <c r="AA722" s="7"/>
      <c r="AE722" s="7"/>
      <c r="BL722" s="7"/>
    </row>
    <row r="723" spans="26:64" ht="14.25" customHeight="1" x14ac:dyDescent="0.3">
      <c r="Z723" s="7"/>
      <c r="AA723" s="7"/>
      <c r="AE723" s="7"/>
      <c r="BL723" s="7"/>
    </row>
    <row r="724" spans="26:64" ht="14.25" customHeight="1" x14ac:dyDescent="0.3">
      <c r="Z724" s="7"/>
      <c r="AA724" s="7"/>
      <c r="AE724" s="7"/>
      <c r="BL724" s="7"/>
    </row>
    <row r="725" spans="26:64" ht="14.25" customHeight="1" x14ac:dyDescent="0.3">
      <c r="Z725" s="7"/>
      <c r="AA725" s="7"/>
      <c r="AE725" s="7"/>
      <c r="BL725" s="7"/>
    </row>
    <row r="726" spans="26:64" ht="14.25" customHeight="1" x14ac:dyDescent="0.3">
      <c r="Z726" s="7"/>
      <c r="AA726" s="7"/>
      <c r="AE726" s="7"/>
      <c r="BL726" s="7"/>
    </row>
    <row r="727" spans="26:64" ht="14.25" customHeight="1" x14ac:dyDescent="0.3">
      <c r="Z727" s="7"/>
      <c r="AA727" s="7"/>
      <c r="AE727" s="7"/>
      <c r="BL727" s="7"/>
    </row>
    <row r="728" spans="26:64" ht="14.25" customHeight="1" x14ac:dyDescent="0.3">
      <c r="Z728" s="7"/>
      <c r="AA728" s="7"/>
      <c r="AE728" s="7"/>
      <c r="BL728" s="7"/>
    </row>
    <row r="729" spans="26:64" ht="14.25" customHeight="1" x14ac:dyDescent="0.3">
      <c r="Z729" s="7"/>
      <c r="AA729" s="7"/>
      <c r="AE729" s="7"/>
      <c r="BL729" s="7"/>
    </row>
    <row r="730" spans="26:64" ht="14.25" customHeight="1" x14ac:dyDescent="0.3">
      <c r="Z730" s="7"/>
      <c r="AA730" s="7"/>
      <c r="AE730" s="7"/>
      <c r="BL730" s="7"/>
    </row>
    <row r="731" spans="26:64" ht="14.25" customHeight="1" x14ac:dyDescent="0.3">
      <c r="Z731" s="7"/>
      <c r="AA731" s="7"/>
      <c r="AE731" s="7"/>
      <c r="BL731" s="7"/>
    </row>
    <row r="732" spans="26:64" ht="14.25" customHeight="1" x14ac:dyDescent="0.3">
      <c r="Z732" s="7"/>
      <c r="AA732" s="7"/>
      <c r="AE732" s="7"/>
      <c r="BL732" s="7"/>
    </row>
    <row r="733" spans="26:64" ht="14.25" customHeight="1" x14ac:dyDescent="0.3">
      <c r="Z733" s="7"/>
      <c r="AA733" s="7"/>
      <c r="AE733" s="7"/>
      <c r="BL733" s="7"/>
    </row>
    <row r="734" spans="26:64" ht="14.25" customHeight="1" x14ac:dyDescent="0.3">
      <c r="Z734" s="7"/>
      <c r="AA734" s="7"/>
      <c r="AE734" s="7"/>
      <c r="BL734" s="7"/>
    </row>
    <row r="735" spans="26:64" ht="14.25" customHeight="1" x14ac:dyDescent="0.3">
      <c r="Z735" s="7"/>
      <c r="AA735" s="7"/>
      <c r="AE735" s="7"/>
      <c r="BL735" s="7"/>
    </row>
    <row r="736" spans="26:64" ht="14.25" customHeight="1" x14ac:dyDescent="0.3">
      <c r="Z736" s="7"/>
      <c r="AA736" s="7"/>
      <c r="AE736" s="7"/>
      <c r="BL736" s="7"/>
    </row>
    <row r="737" spans="26:64" ht="14.25" customHeight="1" x14ac:dyDescent="0.3">
      <c r="Z737" s="7"/>
      <c r="AA737" s="7"/>
      <c r="AE737" s="7"/>
      <c r="BL737" s="7"/>
    </row>
    <row r="738" spans="26:64" ht="14.25" customHeight="1" x14ac:dyDescent="0.3">
      <c r="Z738" s="7"/>
      <c r="AA738" s="7"/>
      <c r="AE738" s="7"/>
      <c r="BL738" s="7"/>
    </row>
    <row r="739" spans="26:64" ht="14.25" customHeight="1" x14ac:dyDescent="0.3">
      <c r="Z739" s="7"/>
      <c r="AA739" s="7"/>
      <c r="AE739" s="7"/>
      <c r="BL739" s="7"/>
    </row>
    <row r="740" spans="26:64" ht="14.25" customHeight="1" x14ac:dyDescent="0.3">
      <c r="Z740" s="7"/>
      <c r="AA740" s="7"/>
      <c r="AE740" s="7"/>
      <c r="BL740" s="7"/>
    </row>
    <row r="741" spans="26:64" ht="14.25" customHeight="1" x14ac:dyDescent="0.3">
      <c r="Z741" s="7"/>
      <c r="AA741" s="7"/>
      <c r="AE741" s="7"/>
      <c r="BL741" s="7"/>
    </row>
    <row r="742" spans="26:64" ht="14.25" customHeight="1" x14ac:dyDescent="0.3">
      <c r="Z742" s="7"/>
      <c r="AA742" s="7"/>
      <c r="AE742" s="7"/>
      <c r="BL742" s="7"/>
    </row>
    <row r="743" spans="26:64" ht="14.25" customHeight="1" x14ac:dyDescent="0.3">
      <c r="Z743" s="7"/>
      <c r="AA743" s="7"/>
      <c r="AE743" s="7"/>
      <c r="BL743" s="7"/>
    </row>
    <row r="744" spans="26:64" ht="14.25" customHeight="1" x14ac:dyDescent="0.3">
      <c r="Z744" s="7"/>
      <c r="AA744" s="7"/>
      <c r="AE744" s="7"/>
      <c r="BL744" s="7"/>
    </row>
    <row r="745" spans="26:64" ht="14.25" customHeight="1" x14ac:dyDescent="0.3">
      <c r="Z745" s="7"/>
      <c r="AA745" s="7"/>
      <c r="AE745" s="7"/>
      <c r="BL745" s="7"/>
    </row>
    <row r="746" spans="26:64" ht="14.25" customHeight="1" x14ac:dyDescent="0.3">
      <c r="Z746" s="7"/>
      <c r="AA746" s="7"/>
      <c r="AE746" s="7"/>
      <c r="BL746" s="7"/>
    </row>
    <row r="747" spans="26:64" ht="14.25" customHeight="1" x14ac:dyDescent="0.3">
      <c r="Z747" s="7"/>
      <c r="AA747" s="7"/>
      <c r="AE747" s="7"/>
      <c r="BL747" s="7"/>
    </row>
    <row r="748" spans="26:64" ht="14.25" customHeight="1" x14ac:dyDescent="0.3">
      <c r="Z748" s="7"/>
      <c r="AA748" s="7"/>
      <c r="AE748" s="7"/>
      <c r="BL748" s="7"/>
    </row>
    <row r="749" spans="26:64" ht="14.25" customHeight="1" x14ac:dyDescent="0.3">
      <c r="Z749" s="7"/>
      <c r="AA749" s="7"/>
      <c r="AE749" s="7"/>
      <c r="BL749" s="7"/>
    </row>
    <row r="750" spans="26:64" ht="14.25" customHeight="1" x14ac:dyDescent="0.3">
      <c r="Z750" s="7"/>
      <c r="AA750" s="7"/>
      <c r="AE750" s="7"/>
      <c r="BL750" s="7"/>
    </row>
    <row r="751" spans="26:64" ht="14.25" customHeight="1" x14ac:dyDescent="0.3">
      <c r="Z751" s="7"/>
      <c r="AA751" s="7"/>
      <c r="AE751" s="7"/>
      <c r="BL751" s="7"/>
    </row>
    <row r="752" spans="26:64" ht="14.25" customHeight="1" x14ac:dyDescent="0.3">
      <c r="Z752" s="7"/>
      <c r="AA752" s="7"/>
      <c r="AE752" s="7"/>
      <c r="BL752" s="7"/>
    </row>
    <row r="753" spans="26:64" ht="14.25" customHeight="1" x14ac:dyDescent="0.3">
      <c r="Z753" s="7"/>
      <c r="AA753" s="7"/>
      <c r="AE753" s="7"/>
      <c r="BL753" s="7"/>
    </row>
    <row r="754" spans="26:64" ht="14.25" customHeight="1" x14ac:dyDescent="0.3">
      <c r="Z754" s="7"/>
      <c r="AA754" s="7"/>
      <c r="AE754" s="7"/>
      <c r="BL754" s="7"/>
    </row>
    <row r="755" spans="26:64" ht="14.25" customHeight="1" x14ac:dyDescent="0.3">
      <c r="Z755" s="7"/>
      <c r="AA755" s="7"/>
      <c r="AE755" s="7"/>
      <c r="BL755" s="7"/>
    </row>
    <row r="756" spans="26:64" ht="14.25" customHeight="1" x14ac:dyDescent="0.3">
      <c r="Z756" s="7"/>
      <c r="AA756" s="7"/>
      <c r="AE756" s="7"/>
      <c r="BL756" s="7"/>
    </row>
    <row r="757" spans="26:64" ht="14.25" customHeight="1" x14ac:dyDescent="0.3">
      <c r="Z757" s="7"/>
      <c r="AA757" s="7"/>
      <c r="AE757" s="7"/>
      <c r="BL757" s="7"/>
    </row>
    <row r="758" spans="26:64" ht="14.25" customHeight="1" x14ac:dyDescent="0.3">
      <c r="Z758" s="7"/>
      <c r="AA758" s="7"/>
      <c r="AE758" s="7"/>
      <c r="BL758" s="7"/>
    </row>
    <row r="759" spans="26:64" ht="14.25" customHeight="1" x14ac:dyDescent="0.3">
      <c r="Z759" s="7"/>
      <c r="AA759" s="7"/>
      <c r="AE759" s="7"/>
      <c r="BL759" s="7"/>
    </row>
    <row r="760" spans="26:64" ht="14.25" customHeight="1" x14ac:dyDescent="0.3">
      <c r="Z760" s="7"/>
      <c r="AA760" s="7"/>
      <c r="AE760" s="7"/>
      <c r="BL760" s="7"/>
    </row>
    <row r="761" spans="26:64" ht="14.25" customHeight="1" x14ac:dyDescent="0.3">
      <c r="Z761" s="7"/>
      <c r="AA761" s="7"/>
      <c r="AE761" s="7"/>
      <c r="BL761" s="7"/>
    </row>
    <row r="762" spans="26:64" ht="14.25" customHeight="1" x14ac:dyDescent="0.3">
      <c r="Z762" s="7"/>
      <c r="AA762" s="7"/>
      <c r="AE762" s="7"/>
      <c r="BL762" s="7"/>
    </row>
    <row r="763" spans="26:64" ht="14.25" customHeight="1" x14ac:dyDescent="0.3">
      <c r="Z763" s="7"/>
      <c r="AA763" s="7"/>
      <c r="AE763" s="7"/>
      <c r="BL763" s="7"/>
    </row>
    <row r="764" spans="26:64" ht="14.25" customHeight="1" x14ac:dyDescent="0.3">
      <c r="Z764" s="7"/>
      <c r="AA764" s="7"/>
      <c r="AE764" s="7"/>
      <c r="BL764" s="7"/>
    </row>
    <row r="765" spans="26:64" ht="14.25" customHeight="1" x14ac:dyDescent="0.3">
      <c r="Z765" s="7"/>
      <c r="AA765" s="7"/>
      <c r="AE765" s="7"/>
      <c r="BL765" s="7"/>
    </row>
    <row r="766" spans="26:64" ht="14.25" customHeight="1" x14ac:dyDescent="0.3">
      <c r="Z766" s="7"/>
      <c r="AA766" s="7"/>
      <c r="AE766" s="7"/>
      <c r="BL766" s="7"/>
    </row>
    <row r="767" spans="26:64" ht="14.25" customHeight="1" x14ac:dyDescent="0.3">
      <c r="Z767" s="7"/>
      <c r="AA767" s="7"/>
      <c r="AE767" s="7"/>
      <c r="BL767" s="7"/>
    </row>
    <row r="768" spans="26:64" ht="14.25" customHeight="1" x14ac:dyDescent="0.3">
      <c r="Z768" s="7"/>
      <c r="AA768" s="7"/>
      <c r="AE768" s="7"/>
      <c r="BL768" s="7"/>
    </row>
    <row r="769" spans="26:64" ht="14.25" customHeight="1" x14ac:dyDescent="0.3">
      <c r="Z769" s="7"/>
      <c r="AA769" s="7"/>
      <c r="AE769" s="7"/>
      <c r="BL769" s="7"/>
    </row>
    <row r="770" spans="26:64" ht="14.25" customHeight="1" x14ac:dyDescent="0.3">
      <c r="Z770" s="7"/>
      <c r="AA770" s="7"/>
      <c r="AE770" s="7"/>
      <c r="BL770" s="7"/>
    </row>
    <row r="771" spans="26:64" ht="14.25" customHeight="1" x14ac:dyDescent="0.3">
      <c r="Z771" s="7"/>
      <c r="AA771" s="7"/>
      <c r="AE771" s="7"/>
      <c r="BL771" s="7"/>
    </row>
    <row r="772" spans="26:64" ht="14.25" customHeight="1" x14ac:dyDescent="0.3">
      <c r="Z772" s="7"/>
      <c r="AA772" s="7"/>
      <c r="AE772" s="7"/>
      <c r="BL772" s="7"/>
    </row>
    <row r="773" spans="26:64" ht="14.25" customHeight="1" x14ac:dyDescent="0.3">
      <c r="Z773" s="7"/>
      <c r="AA773" s="7"/>
      <c r="AE773" s="7"/>
      <c r="BL773" s="7"/>
    </row>
    <row r="774" spans="26:64" ht="14.25" customHeight="1" x14ac:dyDescent="0.3">
      <c r="Z774" s="7"/>
      <c r="AA774" s="7"/>
      <c r="AE774" s="7"/>
      <c r="BL774" s="7"/>
    </row>
    <row r="775" spans="26:64" ht="14.25" customHeight="1" x14ac:dyDescent="0.3">
      <c r="Z775" s="7"/>
      <c r="AA775" s="7"/>
      <c r="AE775" s="7"/>
      <c r="BL775" s="7"/>
    </row>
    <row r="776" spans="26:64" ht="14.25" customHeight="1" x14ac:dyDescent="0.3">
      <c r="Z776" s="7"/>
      <c r="AA776" s="7"/>
      <c r="AE776" s="7"/>
      <c r="BL776" s="7"/>
    </row>
    <row r="777" spans="26:64" ht="14.25" customHeight="1" x14ac:dyDescent="0.3">
      <c r="Z777" s="7"/>
      <c r="AA777" s="7"/>
      <c r="AE777" s="7"/>
      <c r="BL777" s="7"/>
    </row>
    <row r="778" spans="26:64" ht="14.25" customHeight="1" x14ac:dyDescent="0.3">
      <c r="Z778" s="7"/>
      <c r="AA778" s="7"/>
      <c r="AE778" s="7"/>
      <c r="BL778" s="7"/>
    </row>
    <row r="779" spans="26:64" ht="14.25" customHeight="1" x14ac:dyDescent="0.3">
      <c r="Z779" s="7"/>
      <c r="AA779" s="7"/>
      <c r="AE779" s="7"/>
      <c r="BL779" s="7"/>
    </row>
    <row r="780" spans="26:64" ht="14.25" customHeight="1" x14ac:dyDescent="0.3">
      <c r="Z780" s="7"/>
      <c r="AA780" s="7"/>
      <c r="AE780" s="7"/>
      <c r="BL780" s="7"/>
    </row>
    <row r="781" spans="26:64" ht="14.25" customHeight="1" x14ac:dyDescent="0.3">
      <c r="Z781" s="7"/>
      <c r="AA781" s="7"/>
      <c r="AE781" s="7"/>
      <c r="BL781" s="7"/>
    </row>
    <row r="782" spans="26:64" ht="14.25" customHeight="1" x14ac:dyDescent="0.3">
      <c r="Z782" s="7"/>
      <c r="AA782" s="7"/>
      <c r="AE782" s="7"/>
      <c r="BL782" s="7"/>
    </row>
    <row r="783" spans="26:64" ht="14.25" customHeight="1" x14ac:dyDescent="0.3">
      <c r="Z783" s="7"/>
      <c r="AA783" s="7"/>
      <c r="AE783" s="7"/>
      <c r="BL783" s="7"/>
    </row>
    <row r="784" spans="26:64" ht="14.25" customHeight="1" x14ac:dyDescent="0.3">
      <c r="Z784" s="7"/>
      <c r="AA784" s="7"/>
      <c r="AE784" s="7"/>
      <c r="BL784" s="7"/>
    </row>
    <row r="785" spans="26:64" ht="14.25" customHeight="1" x14ac:dyDescent="0.3">
      <c r="Z785" s="7"/>
      <c r="AA785" s="7"/>
      <c r="AE785" s="7"/>
      <c r="BL785" s="7"/>
    </row>
    <row r="786" spans="26:64" ht="14.25" customHeight="1" x14ac:dyDescent="0.3">
      <c r="Z786" s="7"/>
      <c r="AA786" s="7"/>
      <c r="AE786" s="7"/>
      <c r="BL786" s="7"/>
    </row>
    <row r="787" spans="26:64" ht="14.25" customHeight="1" x14ac:dyDescent="0.3">
      <c r="Z787" s="7"/>
      <c r="AA787" s="7"/>
      <c r="AE787" s="7"/>
      <c r="BL787" s="7"/>
    </row>
    <row r="788" spans="26:64" ht="14.25" customHeight="1" x14ac:dyDescent="0.3">
      <c r="Z788" s="7"/>
      <c r="AA788" s="7"/>
      <c r="AE788" s="7"/>
      <c r="BL788" s="7"/>
    </row>
    <row r="789" spans="26:64" ht="14.25" customHeight="1" x14ac:dyDescent="0.3">
      <c r="Z789" s="7"/>
      <c r="AA789" s="7"/>
      <c r="AE789" s="7"/>
      <c r="BL789" s="7"/>
    </row>
    <row r="790" spans="26:64" ht="14.25" customHeight="1" x14ac:dyDescent="0.3">
      <c r="Z790" s="7"/>
      <c r="AA790" s="7"/>
      <c r="AE790" s="7"/>
      <c r="BL790" s="7"/>
    </row>
    <row r="791" spans="26:64" ht="14.25" customHeight="1" x14ac:dyDescent="0.3">
      <c r="Z791" s="7"/>
      <c r="AA791" s="7"/>
      <c r="AE791" s="7"/>
      <c r="BL791" s="7"/>
    </row>
    <row r="792" spans="26:64" ht="14.25" customHeight="1" x14ac:dyDescent="0.3">
      <c r="Z792" s="7"/>
      <c r="AA792" s="7"/>
      <c r="AE792" s="7"/>
      <c r="BL792" s="7"/>
    </row>
    <row r="793" spans="26:64" ht="14.25" customHeight="1" x14ac:dyDescent="0.3">
      <c r="Z793" s="7"/>
      <c r="AA793" s="7"/>
      <c r="AE793" s="7"/>
      <c r="BL793" s="7"/>
    </row>
    <row r="794" spans="26:64" ht="14.25" customHeight="1" x14ac:dyDescent="0.3">
      <c r="Z794" s="7"/>
      <c r="AA794" s="7"/>
      <c r="AE794" s="7"/>
      <c r="BL794" s="7"/>
    </row>
    <row r="795" spans="26:64" ht="14.25" customHeight="1" x14ac:dyDescent="0.3">
      <c r="Z795" s="7"/>
      <c r="AA795" s="7"/>
      <c r="AE795" s="7"/>
      <c r="BL795" s="7"/>
    </row>
    <row r="796" spans="26:64" ht="14.25" customHeight="1" x14ac:dyDescent="0.3">
      <c r="Z796" s="7"/>
      <c r="AA796" s="7"/>
      <c r="AE796" s="7"/>
      <c r="BL796" s="7"/>
    </row>
    <row r="797" spans="26:64" ht="14.25" customHeight="1" x14ac:dyDescent="0.3">
      <c r="Z797" s="7"/>
      <c r="AA797" s="7"/>
      <c r="AE797" s="7"/>
      <c r="BL797" s="7"/>
    </row>
    <row r="798" spans="26:64" ht="14.25" customHeight="1" x14ac:dyDescent="0.3">
      <c r="Z798" s="7"/>
      <c r="AA798" s="7"/>
      <c r="AE798" s="7"/>
      <c r="BL798" s="7"/>
    </row>
    <row r="799" spans="26:64" ht="14.25" customHeight="1" x14ac:dyDescent="0.3">
      <c r="Z799" s="7"/>
      <c r="AA799" s="7"/>
      <c r="AE799" s="7"/>
      <c r="BL799" s="7"/>
    </row>
    <row r="800" spans="26:64" ht="14.25" customHeight="1" x14ac:dyDescent="0.3">
      <c r="Z800" s="7"/>
      <c r="AA800" s="7"/>
      <c r="AE800" s="7"/>
      <c r="BL800" s="7"/>
    </row>
    <row r="801" spans="26:64" ht="14.25" customHeight="1" x14ac:dyDescent="0.3">
      <c r="Z801" s="7"/>
      <c r="AA801" s="7"/>
      <c r="AE801" s="7"/>
      <c r="BL801" s="7"/>
    </row>
    <row r="802" spans="26:64" ht="14.25" customHeight="1" x14ac:dyDescent="0.3">
      <c r="Z802" s="7"/>
      <c r="AA802" s="7"/>
      <c r="AE802" s="7"/>
      <c r="BL802" s="7"/>
    </row>
    <row r="803" spans="26:64" ht="14.25" customHeight="1" x14ac:dyDescent="0.3">
      <c r="Z803" s="7"/>
      <c r="AA803" s="7"/>
      <c r="AE803" s="7"/>
      <c r="BL803" s="7"/>
    </row>
    <row r="804" spans="26:64" ht="14.25" customHeight="1" x14ac:dyDescent="0.3">
      <c r="Z804" s="7"/>
      <c r="AA804" s="7"/>
      <c r="AE804" s="7"/>
      <c r="BL804" s="7"/>
    </row>
    <row r="805" spans="26:64" ht="14.25" customHeight="1" x14ac:dyDescent="0.3">
      <c r="Z805" s="7"/>
      <c r="AA805" s="7"/>
      <c r="AE805" s="7"/>
      <c r="BL805" s="7"/>
    </row>
    <row r="806" spans="26:64" ht="14.25" customHeight="1" x14ac:dyDescent="0.3">
      <c r="Z806" s="7"/>
      <c r="AA806" s="7"/>
      <c r="AE806" s="7"/>
      <c r="BL806" s="7"/>
    </row>
    <row r="807" spans="26:64" ht="14.25" customHeight="1" x14ac:dyDescent="0.3">
      <c r="Z807" s="7"/>
      <c r="AA807" s="7"/>
      <c r="AE807" s="7"/>
      <c r="BL807" s="7"/>
    </row>
    <row r="808" spans="26:64" ht="14.25" customHeight="1" x14ac:dyDescent="0.3">
      <c r="Z808" s="7"/>
      <c r="AA808" s="7"/>
      <c r="AE808" s="7"/>
      <c r="BL808" s="7"/>
    </row>
    <row r="809" spans="26:64" ht="14.25" customHeight="1" x14ac:dyDescent="0.3">
      <c r="Z809" s="7"/>
      <c r="AA809" s="7"/>
      <c r="AE809" s="7"/>
      <c r="BL809" s="7"/>
    </row>
    <row r="810" spans="26:64" ht="14.25" customHeight="1" x14ac:dyDescent="0.3">
      <c r="Z810" s="7"/>
      <c r="AA810" s="7"/>
      <c r="AE810" s="7"/>
      <c r="BL810" s="7"/>
    </row>
    <row r="811" spans="26:64" ht="14.25" customHeight="1" x14ac:dyDescent="0.3">
      <c r="Z811" s="7"/>
      <c r="AA811" s="7"/>
      <c r="AE811" s="7"/>
      <c r="BL811" s="7"/>
    </row>
    <row r="812" spans="26:64" ht="14.25" customHeight="1" x14ac:dyDescent="0.3">
      <c r="Z812" s="7"/>
      <c r="AA812" s="7"/>
      <c r="AE812" s="7"/>
      <c r="BL812" s="7"/>
    </row>
    <row r="813" spans="26:64" ht="14.25" customHeight="1" x14ac:dyDescent="0.3">
      <c r="Z813" s="7"/>
      <c r="AA813" s="7"/>
      <c r="AE813" s="7"/>
      <c r="BL813" s="7"/>
    </row>
    <row r="814" spans="26:64" ht="14.25" customHeight="1" x14ac:dyDescent="0.3">
      <c r="Z814" s="7"/>
      <c r="AA814" s="7"/>
      <c r="AE814" s="7"/>
      <c r="BL814" s="7"/>
    </row>
    <row r="815" spans="26:64" ht="14.25" customHeight="1" x14ac:dyDescent="0.3">
      <c r="Z815" s="7"/>
      <c r="AA815" s="7"/>
      <c r="AE815" s="7"/>
      <c r="BL815" s="7"/>
    </row>
    <row r="816" spans="26:64" ht="14.25" customHeight="1" x14ac:dyDescent="0.3">
      <c r="Z816" s="7"/>
      <c r="AA816" s="7"/>
      <c r="AE816" s="7"/>
      <c r="BL816" s="7"/>
    </row>
    <row r="817" spans="26:64" ht="14.25" customHeight="1" x14ac:dyDescent="0.3">
      <c r="Z817" s="7"/>
      <c r="AA817" s="7"/>
      <c r="AE817" s="7"/>
      <c r="BL817" s="7"/>
    </row>
    <row r="818" spans="26:64" ht="14.25" customHeight="1" x14ac:dyDescent="0.3">
      <c r="Z818" s="7"/>
      <c r="AA818" s="7"/>
      <c r="AE818" s="7"/>
      <c r="BL818" s="7"/>
    </row>
    <row r="819" spans="26:64" ht="14.25" customHeight="1" x14ac:dyDescent="0.3">
      <c r="Z819" s="7"/>
      <c r="AA819" s="7"/>
      <c r="AE819" s="7"/>
      <c r="BL819" s="7"/>
    </row>
    <row r="820" spans="26:64" ht="14.25" customHeight="1" x14ac:dyDescent="0.3">
      <c r="Z820" s="7"/>
      <c r="AA820" s="7"/>
      <c r="AE820" s="7"/>
      <c r="BL820" s="7"/>
    </row>
    <row r="821" spans="26:64" ht="14.25" customHeight="1" x14ac:dyDescent="0.3">
      <c r="Z821" s="7"/>
      <c r="AA821" s="7"/>
      <c r="AE821" s="7"/>
      <c r="BL821" s="7"/>
    </row>
    <row r="822" spans="26:64" ht="14.25" customHeight="1" x14ac:dyDescent="0.3">
      <c r="Z822" s="7"/>
      <c r="AA822" s="7"/>
      <c r="AE822" s="7"/>
      <c r="BL822" s="7"/>
    </row>
    <row r="823" spans="26:64" ht="14.25" customHeight="1" x14ac:dyDescent="0.3">
      <c r="Z823" s="7"/>
      <c r="AA823" s="7"/>
      <c r="AE823" s="7"/>
      <c r="BL823" s="7"/>
    </row>
    <row r="824" spans="26:64" ht="14.25" customHeight="1" x14ac:dyDescent="0.3">
      <c r="Z824" s="7"/>
      <c r="AA824" s="7"/>
      <c r="AE824" s="7"/>
      <c r="BL824" s="7"/>
    </row>
    <row r="825" spans="26:64" ht="14.25" customHeight="1" x14ac:dyDescent="0.3">
      <c r="Z825" s="7"/>
      <c r="AA825" s="7"/>
      <c r="AE825" s="7"/>
      <c r="BL825" s="7"/>
    </row>
    <row r="826" spans="26:64" ht="14.25" customHeight="1" x14ac:dyDescent="0.3">
      <c r="Z826" s="7"/>
      <c r="AA826" s="7"/>
      <c r="AE826" s="7"/>
      <c r="BL826" s="7"/>
    </row>
    <row r="827" spans="26:64" ht="14.25" customHeight="1" x14ac:dyDescent="0.3">
      <c r="Z827" s="7"/>
      <c r="AA827" s="7"/>
      <c r="AE827" s="7"/>
      <c r="BL827" s="7"/>
    </row>
    <row r="828" spans="26:64" ht="14.25" customHeight="1" x14ac:dyDescent="0.3">
      <c r="Z828" s="7"/>
      <c r="AA828" s="7"/>
      <c r="AE828" s="7"/>
      <c r="BL828" s="7"/>
    </row>
    <row r="829" spans="26:64" ht="14.25" customHeight="1" x14ac:dyDescent="0.3">
      <c r="Z829" s="7"/>
      <c r="AA829" s="7"/>
      <c r="AE829" s="7"/>
      <c r="BL829" s="7"/>
    </row>
    <row r="830" spans="26:64" ht="14.25" customHeight="1" x14ac:dyDescent="0.3">
      <c r="Z830" s="7"/>
      <c r="AA830" s="7"/>
      <c r="AE830" s="7"/>
      <c r="BL830" s="7"/>
    </row>
    <row r="831" spans="26:64" ht="14.25" customHeight="1" x14ac:dyDescent="0.3">
      <c r="Z831" s="7"/>
      <c r="AA831" s="7"/>
      <c r="AE831" s="7"/>
      <c r="BL831" s="7"/>
    </row>
    <row r="832" spans="26:64" ht="14.25" customHeight="1" x14ac:dyDescent="0.3">
      <c r="Z832" s="7"/>
      <c r="AA832" s="7"/>
      <c r="AE832" s="7"/>
      <c r="BL832" s="7"/>
    </row>
    <row r="833" spans="26:64" ht="14.25" customHeight="1" x14ac:dyDescent="0.3">
      <c r="Z833" s="7"/>
      <c r="AA833" s="7"/>
      <c r="AE833" s="7"/>
      <c r="BL833" s="7"/>
    </row>
    <row r="834" spans="26:64" ht="14.25" customHeight="1" x14ac:dyDescent="0.3">
      <c r="Z834" s="7"/>
      <c r="AA834" s="7"/>
      <c r="AE834" s="7"/>
      <c r="BL834" s="7"/>
    </row>
    <row r="835" spans="26:64" ht="14.25" customHeight="1" x14ac:dyDescent="0.3">
      <c r="Z835" s="7"/>
      <c r="AA835" s="7"/>
      <c r="AE835" s="7"/>
      <c r="BL835" s="7"/>
    </row>
    <row r="836" spans="26:64" ht="14.25" customHeight="1" x14ac:dyDescent="0.3">
      <c r="Z836" s="7"/>
      <c r="AA836" s="7"/>
      <c r="AE836" s="7"/>
      <c r="BL836" s="7"/>
    </row>
    <row r="837" spans="26:64" ht="14.25" customHeight="1" x14ac:dyDescent="0.3">
      <c r="Z837" s="7"/>
      <c r="AA837" s="7"/>
      <c r="AE837" s="7"/>
      <c r="BL837" s="7"/>
    </row>
    <row r="838" spans="26:64" ht="14.25" customHeight="1" x14ac:dyDescent="0.3">
      <c r="Z838" s="7"/>
      <c r="AA838" s="7"/>
      <c r="AE838" s="7"/>
      <c r="BL838" s="7"/>
    </row>
    <row r="839" spans="26:64" ht="14.25" customHeight="1" x14ac:dyDescent="0.3">
      <c r="Z839" s="7"/>
      <c r="AA839" s="7"/>
      <c r="AE839" s="7"/>
      <c r="BL839" s="7"/>
    </row>
    <row r="840" spans="26:64" ht="14.25" customHeight="1" x14ac:dyDescent="0.3">
      <c r="Z840" s="7"/>
      <c r="AA840" s="7"/>
      <c r="AE840" s="7"/>
      <c r="BL840" s="7"/>
    </row>
    <row r="841" spans="26:64" ht="14.25" customHeight="1" x14ac:dyDescent="0.3">
      <c r="Z841" s="7"/>
      <c r="AA841" s="7"/>
      <c r="AE841" s="7"/>
      <c r="BL841" s="7"/>
    </row>
    <row r="842" spans="26:64" ht="14.25" customHeight="1" x14ac:dyDescent="0.3">
      <c r="Z842" s="7"/>
      <c r="AA842" s="7"/>
      <c r="AE842" s="7"/>
      <c r="BL842" s="7"/>
    </row>
    <row r="843" spans="26:64" ht="14.25" customHeight="1" x14ac:dyDescent="0.3">
      <c r="Z843" s="7"/>
      <c r="AA843" s="7"/>
      <c r="AE843" s="7"/>
      <c r="BL843" s="7"/>
    </row>
    <row r="844" spans="26:64" ht="14.25" customHeight="1" x14ac:dyDescent="0.3">
      <c r="Z844" s="7"/>
      <c r="AA844" s="7"/>
      <c r="AE844" s="7"/>
      <c r="BL844" s="7"/>
    </row>
    <row r="845" spans="26:64" ht="14.25" customHeight="1" x14ac:dyDescent="0.3">
      <c r="Z845" s="7"/>
      <c r="AA845" s="7"/>
      <c r="AE845" s="7"/>
      <c r="BL845" s="7"/>
    </row>
    <row r="846" spans="26:64" ht="14.25" customHeight="1" x14ac:dyDescent="0.3">
      <c r="Z846" s="7"/>
      <c r="AA846" s="7"/>
      <c r="AE846" s="7"/>
      <c r="BL846" s="7"/>
    </row>
    <row r="847" spans="26:64" ht="14.25" customHeight="1" x14ac:dyDescent="0.3">
      <c r="Z847" s="7"/>
      <c r="AA847" s="7"/>
      <c r="AE847" s="7"/>
      <c r="BL847" s="7"/>
    </row>
    <row r="848" spans="26:64" ht="14.25" customHeight="1" x14ac:dyDescent="0.3">
      <c r="Z848" s="7"/>
      <c r="AA848" s="7"/>
      <c r="AE848" s="7"/>
      <c r="BL848" s="7"/>
    </row>
    <row r="849" spans="26:64" ht="14.25" customHeight="1" x14ac:dyDescent="0.3">
      <c r="Z849" s="7"/>
      <c r="AA849" s="7"/>
      <c r="AE849" s="7"/>
      <c r="BL849" s="7"/>
    </row>
    <row r="850" spans="26:64" ht="14.25" customHeight="1" x14ac:dyDescent="0.3">
      <c r="Z850" s="7"/>
      <c r="AA850" s="7"/>
      <c r="AE850" s="7"/>
      <c r="BL850" s="7"/>
    </row>
    <row r="851" spans="26:64" ht="14.25" customHeight="1" x14ac:dyDescent="0.3">
      <c r="Z851" s="7"/>
      <c r="AA851" s="7"/>
      <c r="AE851" s="7"/>
      <c r="BL851" s="7"/>
    </row>
    <row r="852" spans="26:64" ht="14.25" customHeight="1" x14ac:dyDescent="0.3">
      <c r="Z852" s="7"/>
      <c r="AA852" s="7"/>
      <c r="AE852" s="7"/>
      <c r="BL852" s="7"/>
    </row>
    <row r="853" spans="26:64" ht="14.25" customHeight="1" x14ac:dyDescent="0.3">
      <c r="Z853" s="7"/>
      <c r="AA853" s="7"/>
      <c r="AE853" s="7"/>
      <c r="BL853" s="7"/>
    </row>
    <row r="854" spans="26:64" ht="14.25" customHeight="1" x14ac:dyDescent="0.3">
      <c r="Z854" s="7"/>
      <c r="AA854" s="7"/>
      <c r="AE854" s="7"/>
      <c r="BL854" s="7"/>
    </row>
    <row r="855" spans="26:64" ht="14.25" customHeight="1" x14ac:dyDescent="0.3">
      <c r="Z855" s="7"/>
      <c r="AA855" s="7"/>
      <c r="AE855" s="7"/>
      <c r="BL855" s="7"/>
    </row>
    <row r="856" spans="26:64" ht="14.25" customHeight="1" x14ac:dyDescent="0.3">
      <c r="Z856" s="7"/>
      <c r="AA856" s="7"/>
      <c r="AE856" s="7"/>
      <c r="BL856" s="7"/>
    </row>
    <row r="857" spans="26:64" ht="14.25" customHeight="1" x14ac:dyDescent="0.3">
      <c r="Z857" s="7"/>
      <c r="AA857" s="7"/>
      <c r="AE857" s="7"/>
      <c r="BL857" s="7"/>
    </row>
    <row r="858" spans="26:64" ht="14.25" customHeight="1" x14ac:dyDescent="0.3">
      <c r="Z858" s="7"/>
      <c r="AA858" s="7"/>
      <c r="AE858" s="7"/>
      <c r="BL858" s="7"/>
    </row>
    <row r="859" spans="26:64" ht="14.25" customHeight="1" x14ac:dyDescent="0.3">
      <c r="Z859" s="7"/>
      <c r="AA859" s="7"/>
      <c r="AE859" s="7"/>
      <c r="BL859" s="7"/>
    </row>
    <row r="860" spans="26:64" ht="14.25" customHeight="1" x14ac:dyDescent="0.3">
      <c r="Z860" s="7"/>
      <c r="AA860" s="7"/>
      <c r="AE860" s="7"/>
      <c r="BL860" s="7"/>
    </row>
    <row r="861" spans="26:64" ht="14.25" customHeight="1" x14ac:dyDescent="0.3">
      <c r="Z861" s="7"/>
      <c r="AA861" s="7"/>
      <c r="AE861" s="7"/>
      <c r="BL861" s="7"/>
    </row>
    <row r="862" spans="26:64" ht="14.25" customHeight="1" x14ac:dyDescent="0.3">
      <c r="Z862" s="7"/>
      <c r="AA862" s="7"/>
      <c r="AE862" s="7"/>
      <c r="BL862" s="7"/>
    </row>
    <row r="863" spans="26:64" ht="14.25" customHeight="1" x14ac:dyDescent="0.3">
      <c r="Z863" s="7"/>
      <c r="AA863" s="7"/>
      <c r="AE863" s="7"/>
      <c r="BL863" s="7"/>
    </row>
    <row r="864" spans="26:64" ht="14.25" customHeight="1" x14ac:dyDescent="0.3">
      <c r="Z864" s="7"/>
      <c r="AA864" s="7"/>
      <c r="AE864" s="7"/>
      <c r="BL864" s="7"/>
    </row>
    <row r="865" spans="26:64" ht="14.25" customHeight="1" x14ac:dyDescent="0.3">
      <c r="Z865" s="7"/>
      <c r="AA865" s="7"/>
      <c r="AE865" s="7"/>
      <c r="BL865" s="7"/>
    </row>
    <row r="866" spans="26:64" ht="14.25" customHeight="1" x14ac:dyDescent="0.3">
      <c r="Z866" s="7"/>
      <c r="AA866" s="7"/>
      <c r="AE866" s="7"/>
      <c r="BL866" s="7"/>
    </row>
    <row r="867" spans="26:64" ht="14.25" customHeight="1" x14ac:dyDescent="0.3">
      <c r="Z867" s="7"/>
      <c r="AA867" s="7"/>
      <c r="AE867" s="7"/>
      <c r="BL867" s="7"/>
    </row>
    <row r="868" spans="26:64" ht="14.25" customHeight="1" x14ac:dyDescent="0.3">
      <c r="Z868" s="7"/>
      <c r="AA868" s="7"/>
      <c r="AE868" s="7"/>
      <c r="BL868" s="7"/>
    </row>
    <row r="869" spans="26:64" ht="14.25" customHeight="1" x14ac:dyDescent="0.3">
      <c r="Z869" s="7"/>
      <c r="AA869" s="7"/>
      <c r="AE869" s="7"/>
      <c r="BL869" s="7"/>
    </row>
    <row r="870" spans="26:64" ht="14.25" customHeight="1" x14ac:dyDescent="0.3">
      <c r="Z870" s="7"/>
      <c r="AA870" s="7"/>
      <c r="AE870" s="7"/>
      <c r="BL870" s="7"/>
    </row>
    <row r="871" spans="26:64" ht="14.25" customHeight="1" x14ac:dyDescent="0.3">
      <c r="Z871" s="7"/>
      <c r="AA871" s="7"/>
      <c r="AE871" s="7"/>
      <c r="BL871" s="7"/>
    </row>
    <row r="872" spans="26:64" ht="14.25" customHeight="1" x14ac:dyDescent="0.3">
      <c r="Z872" s="7"/>
      <c r="AA872" s="7"/>
      <c r="AE872" s="7"/>
      <c r="BL872" s="7"/>
    </row>
    <row r="873" spans="26:64" ht="14.25" customHeight="1" x14ac:dyDescent="0.3">
      <c r="Z873" s="7"/>
      <c r="AA873" s="7"/>
      <c r="AE873" s="7"/>
      <c r="BL873" s="7"/>
    </row>
    <row r="874" spans="26:64" ht="14.25" customHeight="1" x14ac:dyDescent="0.3">
      <c r="Z874" s="7"/>
      <c r="AA874" s="7"/>
      <c r="AE874" s="7"/>
      <c r="BL874" s="7"/>
    </row>
    <row r="875" spans="26:64" ht="14.25" customHeight="1" x14ac:dyDescent="0.3">
      <c r="Z875" s="7"/>
      <c r="AA875" s="7"/>
      <c r="AE875" s="7"/>
      <c r="BL875" s="7"/>
    </row>
    <row r="876" spans="26:64" ht="14.25" customHeight="1" x14ac:dyDescent="0.3">
      <c r="Z876" s="7"/>
      <c r="AA876" s="7"/>
      <c r="AE876" s="7"/>
      <c r="BL876" s="7"/>
    </row>
    <row r="877" spans="26:64" ht="14.25" customHeight="1" x14ac:dyDescent="0.3">
      <c r="Z877" s="7"/>
      <c r="AA877" s="7"/>
      <c r="AE877" s="7"/>
      <c r="BL877" s="7"/>
    </row>
    <row r="878" spans="26:64" ht="14.25" customHeight="1" x14ac:dyDescent="0.3">
      <c r="Z878" s="7"/>
      <c r="AA878" s="7"/>
      <c r="AE878" s="7"/>
      <c r="BL878" s="7"/>
    </row>
    <row r="879" spans="26:64" ht="14.25" customHeight="1" x14ac:dyDescent="0.3">
      <c r="Z879" s="7"/>
      <c r="AA879" s="7"/>
      <c r="AE879" s="7"/>
      <c r="BL879" s="7"/>
    </row>
    <row r="880" spans="26:64" ht="14.25" customHeight="1" x14ac:dyDescent="0.3">
      <c r="Z880" s="7"/>
      <c r="AA880" s="7"/>
      <c r="AE880" s="7"/>
      <c r="BL880" s="7"/>
    </row>
    <row r="881" spans="26:64" ht="14.25" customHeight="1" x14ac:dyDescent="0.3">
      <c r="Z881" s="7"/>
      <c r="AA881" s="7"/>
      <c r="AE881" s="7"/>
      <c r="BL881" s="7"/>
    </row>
    <row r="882" spans="26:64" ht="14.25" customHeight="1" x14ac:dyDescent="0.3">
      <c r="Z882" s="7"/>
      <c r="AA882" s="7"/>
      <c r="AE882" s="7"/>
      <c r="BL882" s="7"/>
    </row>
    <row r="883" spans="26:64" ht="14.25" customHeight="1" x14ac:dyDescent="0.3">
      <c r="Z883" s="7"/>
      <c r="AA883" s="7"/>
      <c r="AE883" s="7"/>
      <c r="BL883" s="7"/>
    </row>
    <row r="884" spans="26:64" ht="14.25" customHeight="1" x14ac:dyDescent="0.3">
      <c r="Z884" s="7"/>
      <c r="AA884" s="7"/>
      <c r="AE884" s="7"/>
      <c r="BL884" s="7"/>
    </row>
    <row r="885" spans="26:64" ht="14.25" customHeight="1" x14ac:dyDescent="0.3">
      <c r="Z885" s="7"/>
      <c r="AA885" s="7"/>
      <c r="AE885" s="7"/>
      <c r="BL885" s="7"/>
    </row>
    <row r="886" spans="26:64" ht="14.25" customHeight="1" x14ac:dyDescent="0.3">
      <c r="Z886" s="7"/>
      <c r="AA886" s="7"/>
      <c r="AE886" s="7"/>
      <c r="BL886" s="7"/>
    </row>
    <row r="887" spans="26:64" ht="14.25" customHeight="1" x14ac:dyDescent="0.3">
      <c r="Z887" s="7"/>
      <c r="AA887" s="7"/>
      <c r="AE887" s="7"/>
      <c r="BL887" s="7"/>
    </row>
    <row r="888" spans="26:64" ht="14.25" customHeight="1" x14ac:dyDescent="0.3">
      <c r="Z888" s="7"/>
      <c r="AA888" s="7"/>
      <c r="AE888" s="7"/>
      <c r="BL888" s="7"/>
    </row>
    <row r="889" spans="26:64" ht="14.25" customHeight="1" x14ac:dyDescent="0.3">
      <c r="Z889" s="7"/>
      <c r="AA889" s="7"/>
      <c r="AE889" s="7"/>
      <c r="BL889" s="7"/>
    </row>
    <row r="890" spans="26:64" ht="14.25" customHeight="1" x14ac:dyDescent="0.3">
      <c r="Z890" s="7"/>
      <c r="AA890" s="7"/>
      <c r="AE890" s="7"/>
      <c r="BL890" s="7"/>
    </row>
    <row r="891" spans="26:64" ht="14.25" customHeight="1" x14ac:dyDescent="0.3">
      <c r="Z891" s="7"/>
      <c r="AA891" s="7"/>
      <c r="AE891" s="7"/>
      <c r="BL891" s="7"/>
    </row>
    <row r="892" spans="26:64" ht="14.25" customHeight="1" x14ac:dyDescent="0.3">
      <c r="Z892" s="7"/>
      <c r="AA892" s="7"/>
      <c r="AE892" s="7"/>
      <c r="BL892" s="7"/>
    </row>
    <row r="893" spans="26:64" ht="14.25" customHeight="1" x14ac:dyDescent="0.3">
      <c r="Z893" s="7"/>
      <c r="AA893" s="7"/>
      <c r="AE893" s="7"/>
      <c r="BL893" s="7"/>
    </row>
    <row r="894" spans="26:64" ht="14.25" customHeight="1" x14ac:dyDescent="0.3">
      <c r="Z894" s="7"/>
      <c r="AA894" s="7"/>
      <c r="AE894" s="7"/>
      <c r="BL894" s="7"/>
    </row>
    <row r="895" spans="26:64" ht="14.25" customHeight="1" x14ac:dyDescent="0.3">
      <c r="Z895" s="7"/>
      <c r="AA895" s="7"/>
      <c r="AE895" s="7"/>
      <c r="BL895" s="7"/>
    </row>
    <row r="896" spans="26:64" ht="14.25" customHeight="1" x14ac:dyDescent="0.3">
      <c r="Z896" s="7"/>
      <c r="AA896" s="7"/>
      <c r="AE896" s="7"/>
      <c r="BL896" s="7"/>
    </row>
    <row r="897" spans="26:64" ht="14.25" customHeight="1" x14ac:dyDescent="0.3">
      <c r="Z897" s="7"/>
      <c r="AA897" s="7"/>
      <c r="AE897" s="7"/>
      <c r="BL897" s="7"/>
    </row>
    <row r="898" spans="26:64" ht="14.25" customHeight="1" x14ac:dyDescent="0.3">
      <c r="Z898" s="7"/>
      <c r="AA898" s="7"/>
      <c r="AE898" s="7"/>
      <c r="BL898" s="7"/>
    </row>
    <row r="899" spans="26:64" ht="14.25" customHeight="1" x14ac:dyDescent="0.3">
      <c r="Z899" s="7"/>
      <c r="AA899" s="7"/>
      <c r="AE899" s="7"/>
      <c r="BL899" s="7"/>
    </row>
    <row r="900" spans="26:64" ht="14.25" customHeight="1" x14ac:dyDescent="0.3">
      <c r="Z900" s="7"/>
      <c r="AA900" s="7"/>
      <c r="AE900" s="7"/>
      <c r="BL900" s="7"/>
    </row>
    <row r="901" spans="26:64" ht="14.25" customHeight="1" x14ac:dyDescent="0.3">
      <c r="Z901" s="7"/>
      <c r="AA901" s="7"/>
      <c r="AE901" s="7"/>
      <c r="BL901" s="7"/>
    </row>
    <row r="902" spans="26:64" ht="14.25" customHeight="1" x14ac:dyDescent="0.3">
      <c r="Z902" s="7"/>
      <c r="AA902" s="7"/>
      <c r="AE902" s="7"/>
      <c r="BL902" s="7"/>
    </row>
    <row r="903" spans="26:64" ht="14.25" customHeight="1" x14ac:dyDescent="0.3">
      <c r="Z903" s="7"/>
      <c r="AA903" s="7"/>
      <c r="AE903" s="7"/>
      <c r="BL903" s="7"/>
    </row>
    <row r="904" spans="26:64" ht="14.25" customHeight="1" x14ac:dyDescent="0.3">
      <c r="Z904" s="7"/>
      <c r="AA904" s="7"/>
      <c r="AE904" s="7"/>
      <c r="BL904" s="7"/>
    </row>
    <row r="905" spans="26:64" ht="14.25" customHeight="1" x14ac:dyDescent="0.3">
      <c r="Z905" s="7"/>
      <c r="AA905" s="7"/>
      <c r="AE905" s="7"/>
      <c r="BL905" s="7"/>
    </row>
    <row r="906" spans="26:64" ht="14.25" customHeight="1" x14ac:dyDescent="0.3">
      <c r="Z906" s="7"/>
      <c r="AA906" s="7"/>
      <c r="AE906" s="7"/>
      <c r="BL906" s="7"/>
    </row>
    <row r="907" spans="26:64" ht="14.25" customHeight="1" x14ac:dyDescent="0.3">
      <c r="Z907" s="7"/>
      <c r="AA907" s="7"/>
      <c r="AE907" s="7"/>
      <c r="BL907" s="7"/>
    </row>
    <row r="908" spans="26:64" ht="14.25" customHeight="1" x14ac:dyDescent="0.3">
      <c r="Z908" s="7"/>
      <c r="AA908" s="7"/>
      <c r="AE908" s="7"/>
      <c r="BL908" s="7"/>
    </row>
    <row r="909" spans="26:64" ht="14.25" customHeight="1" x14ac:dyDescent="0.3">
      <c r="Z909" s="7"/>
      <c r="AA909" s="7"/>
      <c r="AE909" s="7"/>
      <c r="BL909" s="7"/>
    </row>
    <row r="910" spans="26:64" ht="14.25" customHeight="1" x14ac:dyDescent="0.3">
      <c r="Z910" s="7"/>
      <c r="AA910" s="7"/>
      <c r="AE910" s="7"/>
      <c r="BL910" s="7"/>
    </row>
    <row r="911" spans="26:64" ht="14.25" customHeight="1" x14ac:dyDescent="0.3">
      <c r="Z911" s="7"/>
      <c r="AA911" s="7"/>
      <c r="AE911" s="7"/>
      <c r="BL911" s="7"/>
    </row>
    <row r="912" spans="26:64" ht="14.25" customHeight="1" x14ac:dyDescent="0.3">
      <c r="Z912" s="7"/>
      <c r="AA912" s="7"/>
      <c r="AE912" s="7"/>
      <c r="BL912" s="7"/>
    </row>
    <row r="913" spans="26:64" ht="14.25" customHeight="1" x14ac:dyDescent="0.3">
      <c r="Z913" s="7"/>
      <c r="AA913" s="7"/>
      <c r="AE913" s="7"/>
      <c r="BL913" s="7"/>
    </row>
    <row r="914" spans="26:64" ht="14.25" customHeight="1" x14ac:dyDescent="0.3">
      <c r="Z914" s="7"/>
      <c r="AA914" s="7"/>
      <c r="AE914" s="7"/>
      <c r="BL914" s="7"/>
    </row>
    <row r="915" spans="26:64" ht="14.25" customHeight="1" x14ac:dyDescent="0.3">
      <c r="Z915" s="7"/>
      <c r="AA915" s="7"/>
      <c r="AE915" s="7"/>
      <c r="BL915" s="7"/>
    </row>
    <row r="916" spans="26:64" ht="14.25" customHeight="1" x14ac:dyDescent="0.3">
      <c r="Z916" s="7"/>
      <c r="AA916" s="7"/>
      <c r="AE916" s="7"/>
      <c r="BL916" s="7"/>
    </row>
    <row r="917" spans="26:64" ht="14.25" customHeight="1" x14ac:dyDescent="0.3">
      <c r="Z917" s="7"/>
      <c r="AA917" s="7"/>
      <c r="AE917" s="7"/>
      <c r="BL917" s="7"/>
    </row>
    <row r="918" spans="26:64" ht="14.25" customHeight="1" x14ac:dyDescent="0.3">
      <c r="Z918" s="7"/>
      <c r="AA918" s="7"/>
      <c r="AE918" s="7"/>
      <c r="BL918" s="7"/>
    </row>
    <row r="919" spans="26:64" ht="14.25" customHeight="1" x14ac:dyDescent="0.3">
      <c r="Z919" s="7"/>
      <c r="AA919" s="7"/>
      <c r="AE919" s="7"/>
      <c r="BL919" s="7"/>
    </row>
    <row r="920" spans="26:64" ht="14.25" customHeight="1" x14ac:dyDescent="0.3">
      <c r="Z920" s="7"/>
      <c r="AA920" s="7"/>
      <c r="AE920" s="7"/>
      <c r="BL920" s="7"/>
    </row>
    <row r="921" spans="26:64" ht="14.25" customHeight="1" x14ac:dyDescent="0.3">
      <c r="Z921" s="7"/>
      <c r="AA921" s="7"/>
      <c r="AE921" s="7"/>
      <c r="BL921" s="7"/>
    </row>
    <row r="922" spans="26:64" ht="14.25" customHeight="1" x14ac:dyDescent="0.3">
      <c r="Z922" s="7"/>
      <c r="AA922" s="7"/>
      <c r="AE922" s="7"/>
      <c r="BL922" s="7"/>
    </row>
    <row r="923" spans="26:64" ht="14.25" customHeight="1" x14ac:dyDescent="0.3">
      <c r="Z923" s="7"/>
      <c r="AA923" s="7"/>
      <c r="AE923" s="7"/>
      <c r="BL923" s="7"/>
    </row>
    <row r="924" spans="26:64" ht="14.25" customHeight="1" x14ac:dyDescent="0.3">
      <c r="Z924" s="7"/>
      <c r="AA924" s="7"/>
      <c r="AE924" s="7"/>
      <c r="BL924" s="7"/>
    </row>
    <row r="925" spans="26:64" ht="14.25" customHeight="1" x14ac:dyDescent="0.3">
      <c r="Z925" s="7"/>
      <c r="AA925" s="7"/>
      <c r="AE925" s="7"/>
      <c r="BL925" s="7"/>
    </row>
    <row r="926" spans="26:64" ht="14.25" customHeight="1" x14ac:dyDescent="0.3">
      <c r="Z926" s="7"/>
      <c r="AA926" s="7"/>
      <c r="AE926" s="7"/>
      <c r="BL926" s="7"/>
    </row>
    <row r="927" spans="26:64" ht="14.25" customHeight="1" x14ac:dyDescent="0.3">
      <c r="Z927" s="7"/>
      <c r="AA927" s="7"/>
      <c r="AE927" s="7"/>
      <c r="BL927" s="7"/>
    </row>
    <row r="928" spans="26:64" ht="14.25" customHeight="1" x14ac:dyDescent="0.3">
      <c r="Z928" s="7"/>
      <c r="AA928" s="7"/>
      <c r="AE928" s="7"/>
      <c r="BL928" s="7"/>
    </row>
    <row r="929" spans="26:64" ht="14.25" customHeight="1" x14ac:dyDescent="0.3">
      <c r="Z929" s="7"/>
      <c r="AA929" s="7"/>
      <c r="AE929" s="7"/>
      <c r="BL929" s="7"/>
    </row>
    <row r="930" spans="26:64" ht="14.25" customHeight="1" x14ac:dyDescent="0.3">
      <c r="Z930" s="7"/>
      <c r="AA930" s="7"/>
      <c r="AE930" s="7"/>
      <c r="BL930" s="7"/>
    </row>
    <row r="931" spans="26:64" ht="14.25" customHeight="1" x14ac:dyDescent="0.3">
      <c r="Z931" s="7"/>
      <c r="AA931" s="7"/>
      <c r="AE931" s="7"/>
      <c r="BL931" s="7"/>
    </row>
    <row r="932" spans="26:64" ht="14.25" customHeight="1" x14ac:dyDescent="0.3">
      <c r="Z932" s="7"/>
      <c r="AA932" s="7"/>
      <c r="AE932" s="7"/>
      <c r="BL932" s="7"/>
    </row>
    <row r="933" spans="26:64" ht="14.25" customHeight="1" x14ac:dyDescent="0.3">
      <c r="Z933" s="7"/>
      <c r="AA933" s="7"/>
      <c r="AE933" s="7"/>
      <c r="BL933" s="7"/>
    </row>
    <row r="934" spans="26:64" ht="14.25" customHeight="1" x14ac:dyDescent="0.3">
      <c r="Z934" s="7"/>
      <c r="AA934" s="7"/>
      <c r="AE934" s="7"/>
      <c r="BL934" s="7"/>
    </row>
    <row r="935" spans="26:64" ht="14.25" customHeight="1" x14ac:dyDescent="0.3">
      <c r="Z935" s="7"/>
      <c r="AA935" s="7"/>
      <c r="AE935" s="7"/>
      <c r="BL935" s="7"/>
    </row>
    <row r="936" spans="26:64" ht="14.25" customHeight="1" x14ac:dyDescent="0.3">
      <c r="Z936" s="7"/>
      <c r="AA936" s="7"/>
      <c r="AE936" s="7"/>
      <c r="BL936" s="7"/>
    </row>
    <row r="937" spans="26:64" ht="14.25" customHeight="1" x14ac:dyDescent="0.3">
      <c r="Z937" s="7"/>
      <c r="AA937" s="7"/>
      <c r="AE937" s="7"/>
      <c r="BL937" s="7"/>
    </row>
    <row r="938" spans="26:64" ht="14.25" customHeight="1" x14ac:dyDescent="0.3">
      <c r="Z938" s="7"/>
      <c r="AA938" s="7"/>
      <c r="AE938" s="7"/>
      <c r="BL938" s="7"/>
    </row>
    <row r="939" spans="26:64" ht="14.25" customHeight="1" x14ac:dyDescent="0.3">
      <c r="Z939" s="7"/>
      <c r="AA939" s="7"/>
      <c r="AE939" s="7"/>
      <c r="BL939" s="7"/>
    </row>
    <row r="940" spans="26:64" ht="14.25" customHeight="1" x14ac:dyDescent="0.3">
      <c r="Z940" s="7"/>
      <c r="AA940" s="7"/>
      <c r="AE940" s="7"/>
      <c r="BL940" s="7"/>
    </row>
    <row r="941" spans="26:64" ht="14.25" customHeight="1" x14ac:dyDescent="0.3">
      <c r="Z941" s="7"/>
      <c r="AA941" s="7"/>
      <c r="AE941" s="7"/>
      <c r="BL941" s="7"/>
    </row>
    <row r="942" spans="26:64" ht="14.25" customHeight="1" x14ac:dyDescent="0.3">
      <c r="Z942" s="7"/>
      <c r="AA942" s="7"/>
      <c r="AE942" s="7"/>
      <c r="BL942" s="7"/>
    </row>
    <row r="943" spans="26:64" ht="14.25" customHeight="1" x14ac:dyDescent="0.3">
      <c r="Z943" s="7"/>
      <c r="AA943" s="7"/>
      <c r="AE943" s="7"/>
      <c r="BL943" s="7"/>
    </row>
    <row r="944" spans="26:64" ht="14.25" customHeight="1" x14ac:dyDescent="0.3">
      <c r="Z944" s="7"/>
      <c r="AA944" s="7"/>
      <c r="AE944" s="7"/>
      <c r="BL944" s="7"/>
    </row>
    <row r="945" spans="26:64" ht="14.25" customHeight="1" x14ac:dyDescent="0.3">
      <c r="Z945" s="7"/>
      <c r="AA945" s="7"/>
      <c r="AE945" s="7"/>
      <c r="BL945" s="7"/>
    </row>
    <row r="946" spans="26:64" ht="14.25" customHeight="1" x14ac:dyDescent="0.3">
      <c r="Z946" s="7"/>
      <c r="AA946" s="7"/>
      <c r="AE946" s="7"/>
      <c r="BL946" s="7"/>
    </row>
    <row r="947" spans="26:64" ht="14.25" customHeight="1" x14ac:dyDescent="0.3">
      <c r="Z947" s="7"/>
      <c r="AA947" s="7"/>
      <c r="AE947" s="7"/>
      <c r="BL947" s="7"/>
    </row>
    <row r="948" spans="26:64" ht="14.25" customHeight="1" x14ac:dyDescent="0.3">
      <c r="Z948" s="7"/>
      <c r="AA948" s="7"/>
      <c r="AE948" s="7"/>
      <c r="BL948" s="7"/>
    </row>
    <row r="949" spans="26:64" ht="14.25" customHeight="1" x14ac:dyDescent="0.3">
      <c r="Z949" s="7"/>
      <c r="AA949" s="7"/>
      <c r="AE949" s="7"/>
      <c r="BL949" s="7"/>
    </row>
    <row r="950" spans="26:64" ht="14.25" customHeight="1" x14ac:dyDescent="0.3">
      <c r="Z950" s="7"/>
      <c r="AA950" s="7"/>
      <c r="AE950" s="7"/>
      <c r="BL950" s="7"/>
    </row>
    <row r="951" spans="26:64" ht="14.25" customHeight="1" x14ac:dyDescent="0.3">
      <c r="Z951" s="7"/>
      <c r="AA951" s="7"/>
      <c r="AE951" s="7"/>
      <c r="BL951" s="7"/>
    </row>
    <row r="952" spans="26:64" ht="14.25" customHeight="1" x14ac:dyDescent="0.3">
      <c r="Z952" s="7"/>
      <c r="AA952" s="7"/>
      <c r="AE952" s="7"/>
      <c r="BL952" s="7"/>
    </row>
    <row r="953" spans="26:64" ht="14.25" customHeight="1" x14ac:dyDescent="0.3">
      <c r="Z953" s="7"/>
      <c r="AA953" s="7"/>
      <c r="AE953" s="7"/>
      <c r="BL953" s="7"/>
    </row>
    <row r="954" spans="26:64" ht="14.25" customHeight="1" x14ac:dyDescent="0.3">
      <c r="Z954" s="7"/>
      <c r="AA954" s="7"/>
      <c r="AE954" s="7"/>
      <c r="BL954" s="7"/>
    </row>
    <row r="955" spans="26:64" ht="14.25" customHeight="1" x14ac:dyDescent="0.3">
      <c r="Z955" s="7"/>
      <c r="AA955" s="7"/>
      <c r="AE955" s="7"/>
      <c r="BL955" s="7"/>
    </row>
    <row r="956" spans="26:64" ht="14.25" customHeight="1" x14ac:dyDescent="0.3">
      <c r="Z956" s="7"/>
      <c r="AA956" s="7"/>
      <c r="AE956" s="7"/>
      <c r="BL956" s="7"/>
    </row>
    <row r="957" spans="26:64" ht="14.25" customHeight="1" x14ac:dyDescent="0.3">
      <c r="Z957" s="7"/>
      <c r="AA957" s="7"/>
      <c r="AE957" s="7"/>
      <c r="BL957" s="7"/>
    </row>
    <row r="958" spans="26:64" ht="14.25" customHeight="1" x14ac:dyDescent="0.3">
      <c r="Z958" s="7"/>
      <c r="AA958" s="7"/>
      <c r="AE958" s="7"/>
      <c r="BL958" s="7"/>
    </row>
    <row r="959" spans="26:64" ht="14.25" customHeight="1" x14ac:dyDescent="0.3">
      <c r="Z959" s="7"/>
      <c r="AA959" s="7"/>
      <c r="AE959" s="7"/>
      <c r="BL959" s="7"/>
    </row>
    <row r="960" spans="26:64" ht="14.25" customHeight="1" x14ac:dyDescent="0.3">
      <c r="Z960" s="7"/>
      <c r="AA960" s="7"/>
      <c r="AE960" s="7"/>
      <c r="BL960" s="7"/>
    </row>
    <row r="961" spans="26:64" ht="14.25" customHeight="1" x14ac:dyDescent="0.3">
      <c r="Z961" s="7"/>
      <c r="AA961" s="7"/>
      <c r="AE961" s="7"/>
      <c r="BL961" s="7"/>
    </row>
    <row r="962" spans="26:64" ht="14.25" customHeight="1" x14ac:dyDescent="0.3">
      <c r="Z962" s="7"/>
      <c r="AA962" s="7"/>
      <c r="AE962" s="7"/>
      <c r="BL962" s="7"/>
    </row>
    <row r="963" spans="26:64" ht="14.25" customHeight="1" x14ac:dyDescent="0.3">
      <c r="Z963" s="7"/>
      <c r="AA963" s="7"/>
      <c r="AE963" s="7"/>
      <c r="BL963" s="7"/>
    </row>
    <row r="964" spans="26:64" ht="14.25" customHeight="1" x14ac:dyDescent="0.3">
      <c r="Z964" s="7"/>
      <c r="AA964" s="7"/>
      <c r="AE964" s="7"/>
      <c r="BL964" s="7"/>
    </row>
    <row r="965" spans="26:64" ht="14.25" customHeight="1" x14ac:dyDescent="0.3">
      <c r="Z965" s="7"/>
      <c r="AA965" s="7"/>
      <c r="AE965" s="7"/>
      <c r="BL965" s="7"/>
    </row>
    <row r="966" spans="26:64" ht="14.25" customHeight="1" x14ac:dyDescent="0.3">
      <c r="Z966" s="7"/>
      <c r="AA966" s="7"/>
      <c r="AE966" s="7"/>
      <c r="BL966" s="7"/>
    </row>
    <row r="967" spans="26:64" ht="14.25" customHeight="1" x14ac:dyDescent="0.3">
      <c r="Z967" s="7"/>
      <c r="AA967" s="7"/>
      <c r="AE967" s="7"/>
      <c r="BL967" s="7"/>
    </row>
    <row r="968" spans="26:64" ht="14.25" customHeight="1" x14ac:dyDescent="0.3">
      <c r="Z968" s="7"/>
      <c r="AA968" s="7"/>
      <c r="AE968" s="7"/>
      <c r="BL968" s="7"/>
    </row>
    <row r="969" spans="26:64" ht="14.25" customHeight="1" x14ac:dyDescent="0.3">
      <c r="Z969" s="7"/>
      <c r="AA969" s="7"/>
      <c r="AE969" s="7"/>
      <c r="BL969" s="7"/>
    </row>
    <row r="970" spans="26:64" ht="14.25" customHeight="1" x14ac:dyDescent="0.3">
      <c r="Z970" s="7"/>
      <c r="AA970" s="7"/>
      <c r="AE970" s="7"/>
      <c r="BL970" s="7"/>
    </row>
    <row r="971" spans="26:64" ht="14.25" customHeight="1" x14ac:dyDescent="0.3">
      <c r="Z971" s="7"/>
      <c r="AA971" s="7"/>
      <c r="AE971" s="7"/>
      <c r="BL971" s="7"/>
    </row>
    <row r="972" spans="26:64" ht="14.25" customHeight="1" x14ac:dyDescent="0.3">
      <c r="Z972" s="7"/>
      <c r="AA972" s="7"/>
      <c r="AE972" s="7"/>
      <c r="BL972" s="7"/>
    </row>
    <row r="973" spans="26:64" ht="14.25" customHeight="1" x14ac:dyDescent="0.3">
      <c r="Z973" s="7"/>
      <c r="AA973" s="7"/>
      <c r="AE973" s="7"/>
      <c r="BL973" s="7"/>
    </row>
    <row r="974" spans="26:64" ht="14.25" customHeight="1" x14ac:dyDescent="0.3">
      <c r="Z974" s="7"/>
      <c r="AA974" s="7"/>
      <c r="AE974" s="7"/>
      <c r="BL974" s="7"/>
    </row>
    <row r="975" spans="26:64" ht="14.25" customHeight="1" x14ac:dyDescent="0.3">
      <c r="Z975" s="7"/>
      <c r="AA975" s="7"/>
      <c r="AE975" s="7"/>
      <c r="BL975" s="7"/>
    </row>
    <row r="976" spans="26:64" ht="14.25" customHeight="1" x14ac:dyDescent="0.3">
      <c r="Z976" s="7"/>
      <c r="AA976" s="7"/>
      <c r="AE976" s="7"/>
      <c r="BL976" s="7"/>
    </row>
    <row r="977" spans="26:64" ht="14.25" customHeight="1" x14ac:dyDescent="0.3">
      <c r="Z977" s="7"/>
      <c r="AA977" s="7"/>
      <c r="AE977" s="7"/>
      <c r="BL977" s="7"/>
    </row>
    <row r="978" spans="26:64" ht="14.25" customHeight="1" x14ac:dyDescent="0.3">
      <c r="Z978" s="7"/>
      <c r="AA978" s="7"/>
      <c r="AE978" s="7"/>
      <c r="BL978" s="7"/>
    </row>
    <row r="979" spans="26:64" ht="14.25" customHeight="1" x14ac:dyDescent="0.3">
      <c r="Z979" s="7"/>
      <c r="AA979" s="7"/>
      <c r="AE979" s="7"/>
      <c r="BL979" s="7"/>
    </row>
    <row r="980" spans="26:64" ht="14.25" customHeight="1" x14ac:dyDescent="0.3">
      <c r="Z980" s="7"/>
      <c r="AA980" s="7"/>
      <c r="AE980" s="7"/>
      <c r="BL980" s="7"/>
    </row>
    <row r="981" spans="26:64" ht="14.25" customHeight="1" x14ac:dyDescent="0.3">
      <c r="Z981" s="7"/>
      <c r="AA981" s="7"/>
      <c r="AE981" s="7"/>
      <c r="BL981" s="7"/>
    </row>
    <row r="982" spans="26:64" ht="14.25" customHeight="1" x14ac:dyDescent="0.3">
      <c r="Z982" s="7"/>
      <c r="AA982" s="7"/>
      <c r="AE982" s="7"/>
      <c r="BL982" s="7"/>
    </row>
    <row r="983" spans="26:64" ht="14.25" customHeight="1" x14ac:dyDescent="0.3">
      <c r="Z983" s="7"/>
      <c r="AA983" s="7"/>
      <c r="AE983" s="7"/>
      <c r="BL983" s="7"/>
    </row>
    <row r="984" spans="26:64" ht="14.25" customHeight="1" x14ac:dyDescent="0.3">
      <c r="Z984" s="7"/>
      <c r="AA984" s="7"/>
      <c r="AE984" s="7"/>
      <c r="BL984" s="7"/>
    </row>
    <row r="985" spans="26:64" ht="14.25" customHeight="1" x14ac:dyDescent="0.3">
      <c r="Z985" s="7"/>
      <c r="AA985" s="7"/>
      <c r="AE985" s="7"/>
      <c r="BL985" s="7"/>
    </row>
    <row r="986" spans="26:64" ht="14.25" customHeight="1" x14ac:dyDescent="0.3">
      <c r="Z986" s="7"/>
      <c r="AA986" s="7"/>
      <c r="AE986" s="7"/>
      <c r="BL986" s="7"/>
    </row>
    <row r="987" spans="26:64" ht="14.25" customHeight="1" x14ac:dyDescent="0.3">
      <c r="Z987" s="7"/>
      <c r="AA987" s="7"/>
      <c r="AE987" s="7"/>
      <c r="BL987" s="7"/>
    </row>
    <row r="988" spans="26:64" ht="14.25" customHeight="1" x14ac:dyDescent="0.3">
      <c r="Z988" s="7"/>
      <c r="AA988" s="7"/>
      <c r="AE988" s="7"/>
      <c r="BL988" s="7"/>
    </row>
    <row r="989" spans="26:64" ht="14.25" customHeight="1" x14ac:dyDescent="0.3">
      <c r="Z989" s="7"/>
      <c r="AA989" s="7"/>
      <c r="AE989" s="7"/>
      <c r="BL989" s="7"/>
    </row>
    <row r="990" spans="26:64" ht="14.25" customHeight="1" x14ac:dyDescent="0.3">
      <c r="Z990" s="7"/>
      <c r="AA990" s="7"/>
      <c r="AE990" s="7"/>
      <c r="BL990" s="7"/>
    </row>
    <row r="991" spans="26:64" ht="14.25" customHeight="1" x14ac:dyDescent="0.3">
      <c r="Z991" s="7"/>
      <c r="AA991" s="7"/>
      <c r="AE991" s="7"/>
      <c r="BL991" s="7"/>
    </row>
    <row r="992" spans="26:64" ht="14.25" customHeight="1" x14ac:dyDescent="0.3">
      <c r="Z992" s="7"/>
      <c r="AA992" s="7"/>
      <c r="AE992" s="7"/>
      <c r="BL992" s="7"/>
    </row>
    <row r="993" spans="26:64" ht="14.25" customHeight="1" x14ac:dyDescent="0.3">
      <c r="Z993" s="7"/>
      <c r="AA993" s="7"/>
      <c r="AE993" s="7"/>
      <c r="BL993" s="7"/>
    </row>
    <row r="994" spans="26:64" ht="14.25" customHeight="1" x14ac:dyDescent="0.3">
      <c r="Z994" s="7"/>
      <c r="AA994" s="7"/>
      <c r="AE994" s="7"/>
      <c r="BL994" s="7"/>
    </row>
    <row r="995" spans="26:64" ht="14.25" customHeight="1" x14ac:dyDescent="0.3">
      <c r="Z995" s="7"/>
      <c r="AA995" s="7"/>
      <c r="AE995" s="7"/>
      <c r="BL995" s="7"/>
    </row>
    <row r="996" spans="26:64" ht="14.25" customHeight="1" x14ac:dyDescent="0.3">
      <c r="Z996" s="7"/>
      <c r="AA996" s="7"/>
      <c r="AE996" s="7"/>
      <c r="BL996" s="7"/>
    </row>
    <row r="997" spans="26:64" ht="14.25" customHeight="1" x14ac:dyDescent="0.3">
      <c r="Z997" s="7"/>
      <c r="AA997" s="7"/>
      <c r="AE997" s="7"/>
      <c r="BL997" s="7"/>
    </row>
    <row r="998" spans="26:64" ht="14.25" customHeight="1" x14ac:dyDescent="0.3">
      <c r="Z998" s="7"/>
      <c r="AA998" s="7"/>
      <c r="AE998" s="7"/>
      <c r="BL998" s="7"/>
    </row>
    <row r="999" spans="26:64" ht="14.25" customHeight="1" x14ac:dyDescent="0.3">
      <c r="Z999" s="7"/>
      <c r="AA999" s="7"/>
      <c r="AE999" s="7"/>
      <c r="BL999" s="7"/>
    </row>
    <row r="1000" spans="26:64" ht="14.25" customHeight="1" x14ac:dyDescent="0.3">
      <c r="Z1000" s="7"/>
      <c r="AA1000" s="7"/>
      <c r="AE1000" s="7"/>
      <c r="BL1000" s="7"/>
    </row>
  </sheetData>
  <mergeCells count="6">
    <mergeCell ref="E97:CO97"/>
    <mergeCell ref="B1:X1"/>
    <mergeCell ref="Y1:AU1"/>
    <mergeCell ref="AV1:BR1"/>
    <mergeCell ref="BS1:CO1"/>
    <mergeCell ref="D49:CO49"/>
  </mergeCells>
  <conditionalFormatting sqref="BK95">
    <cfRule type="expression" dxfId="56" priority="1">
      <formula>BK94:CG94=MAX($B94:$CO94)</formula>
    </cfRule>
  </conditionalFormatting>
  <conditionalFormatting sqref="AX94:AX95">
    <cfRule type="expression" dxfId="55" priority="2">
      <formula>AW94:BS94=MAX($B94:$CO94)</formula>
    </cfRule>
  </conditionalFormatting>
  <conditionalFormatting sqref="AS50:AS92">
    <cfRule type="expression" dxfId="54" priority="3">
      <formula>AS51:BO51=MAX($B51:$CO51)</formula>
    </cfRule>
  </conditionalFormatting>
  <conditionalFormatting sqref="AA46">
    <cfRule type="expression" dxfId="53" priority="4">
      <formula>AA46:AW46=MAX($B46:$CO46)</formula>
    </cfRule>
  </conditionalFormatting>
  <conditionalFormatting sqref="B3:Z143 AA3:AA45 AB3:AR143 AS3:AS49 AT3:AV143 AW3:AX93 AY3:BJ143 BK3:BK93 BL3:CO143 AA48:AA143 AS94:AS143 AW96:AX143 BK96:BK143">
    <cfRule type="expression" dxfId="52" priority="5">
      <formula>B3:X3=MAX($B3:$CO3)</formula>
    </cfRule>
  </conditionalFormatting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RMSE</vt:lpstr>
      <vt:lpstr>MAE</vt:lpstr>
      <vt:lpstr>RMSE 2</vt:lpstr>
      <vt:lpstr>RMSE All</vt:lpstr>
      <vt:lpstr>MAE All</vt:lpstr>
      <vt:lpstr>RMSE Graph</vt:lpstr>
      <vt:lpstr>MAE Graph</vt:lpstr>
      <vt:lpstr>Prct_Acc</vt:lpstr>
      <vt:lpstr>F1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H</dc:creator>
  <cp:lastModifiedBy>Dennis H</cp:lastModifiedBy>
  <dcterms:created xsi:type="dcterms:W3CDTF">2021-08-18T05:42:11Z</dcterms:created>
  <dcterms:modified xsi:type="dcterms:W3CDTF">2021-08-28T02:34:54Z</dcterms:modified>
</cp:coreProperties>
</file>