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urface User\Desktop\Analytics_Edge\"/>
    </mc:Choice>
  </mc:AlternateContent>
  <xr:revisionPtr revIDLastSave="0" documentId="13_ncr:1_{C55E9621-9EA2-4F3F-8146-0EFF552EA843}" xr6:coauthVersionLast="43" xr6:coauthVersionMax="43" xr10:uidLastSave="{00000000-0000-0000-0000-000000000000}"/>
  <bookViews>
    <workbookView xWindow="-109" yWindow="-109" windowWidth="17717" windowHeight="9451" tabRatio="500" xr2:uid="{00000000-000D-0000-FFFF-FFFF00000000}"/>
  </bookViews>
  <sheets>
    <sheet name="Sheet1" sheetId="1" r:id="rId1"/>
  </sheets>
  <definedNames>
    <definedName name="solver_adj" localSheetId="0" hidden="1">Sheet1!$B$26:$D$33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Sheet1!$B$42:$B$52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Sheet1!$A$37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Sheet1!$D$42:$D$52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8" i="1" l="1"/>
  <c r="D42" i="1"/>
  <c r="G37" i="1"/>
  <c r="D37" i="1"/>
  <c r="B52" i="1"/>
  <c r="B51" i="1"/>
  <c r="B50" i="1"/>
  <c r="B44" i="1"/>
  <c r="B45" i="1"/>
  <c r="B46" i="1"/>
  <c r="B47" i="1"/>
  <c r="B48" i="1"/>
  <c r="B49" i="1"/>
  <c r="D44" i="1"/>
  <c r="D45" i="1"/>
  <c r="D46" i="1"/>
  <c r="D47" i="1"/>
  <c r="D48" i="1"/>
  <c r="D49" i="1"/>
  <c r="D43" i="1"/>
  <c r="B43" i="1"/>
  <c r="B42" i="1"/>
  <c r="A37" i="1"/>
</calcChain>
</file>

<file path=xl/sharedStrings.xml><?xml version="1.0" encoding="utf-8"?>
<sst xmlns="http://schemas.openxmlformats.org/spreadsheetml/2006/main" count="81" uniqueCount="49">
  <si>
    <t>EVEN' STAR ORGANIC PRODUCE</t>
  </si>
  <si>
    <t>Produce Data</t>
  </si>
  <si>
    <t>Produce</t>
  </si>
  <si>
    <t>Number of Available Cases</t>
  </si>
  <si>
    <t>Restaurant Price</t>
  </si>
  <si>
    <t>CSA Price</t>
  </si>
  <si>
    <t>Farmer's Market Price</t>
  </si>
  <si>
    <t>Tomatoes (large)</t>
  </si>
  <si>
    <t>Tomatoes (small)</t>
  </si>
  <si>
    <t>Watermelon</t>
  </si>
  <si>
    <t>Okra</t>
  </si>
  <si>
    <t>Basil</t>
  </si>
  <si>
    <t>Cucumbers</t>
  </si>
  <si>
    <t>Sweet Potatoes</t>
  </si>
  <si>
    <t>Winter Squash</t>
  </si>
  <si>
    <t>Cost Data</t>
  </si>
  <si>
    <t>Restaurant</t>
  </si>
  <si>
    <t>CSA</t>
  </si>
  <si>
    <t>Farmer's Market</t>
  </si>
  <si>
    <t>Cost per Client</t>
  </si>
  <si>
    <t>Entry Cost</t>
  </si>
  <si>
    <t>Decision Variables: Number of cases of each type of produce to sell in each channel</t>
  </si>
  <si>
    <t>Cases to Restaurants</t>
  </si>
  <si>
    <t>Cases to CSA</t>
  </si>
  <si>
    <t>Cases to Farmers' Market</t>
  </si>
  <si>
    <t>Objective: Maximize total profit</t>
  </si>
  <si>
    <t>Constraints:</t>
  </si>
  <si>
    <t>Object(s)</t>
  </si>
  <si>
    <t>LHS</t>
  </si>
  <si>
    <t>Sign</t>
  </si>
  <si>
    <t>RHS</t>
  </si>
  <si>
    <t>&lt;=</t>
  </si>
  <si>
    <t>Truck Capacity Farmer's Market</t>
  </si>
  <si>
    <t>At most 20 restaurants will purchase produce</t>
  </si>
  <si>
    <t>At most 90 CSA customers</t>
  </si>
  <si>
    <t>Number of CSA Customers:</t>
  </si>
  <si>
    <t>**Each CSA customer will buy $400 worth of produce during the season. So, the total number of CSA clients served can be computed by dividing the total dollar amount sent to CSA customers by $400</t>
  </si>
  <si>
    <t>**The total number of restaurant clients served in a season can be computed as the total number of cases sold to restaurants, divided by 119.</t>
  </si>
  <si>
    <t>Sensitivity Analysis</t>
  </si>
  <si>
    <t>Profit with truck with capacity 800(with $1000 cost to add 200 capacity)</t>
  </si>
  <si>
    <t>increase in profit</t>
  </si>
  <si>
    <t>Profit with add'l 10 CSA customers</t>
  </si>
  <si>
    <t>$49.956.39</t>
  </si>
  <si>
    <t>10 add'l cases of each produce profit--&gt;</t>
  </si>
  <si>
    <t>L tomatoes</t>
  </si>
  <si>
    <t>S tomatoes</t>
  </si>
  <si>
    <t>W Squash</t>
  </si>
  <si>
    <t>&lt;-- max profit adding 10 cases production</t>
  </si>
  <si>
    <t>Profit with truck with capacity 600 &amp; 90 CSA customers(baseline)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</si>
</sst>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DCFF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3" fillId="0" borderId="24" applyNumberFormat="0" applyFill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8" fontId="1" fillId="0" borderId="0" xfId="0" applyNumberFormat="1" applyFont="1" applyAlignment="1">
      <alignment horizontal="right" vertical="center" wrapText="1"/>
    </xf>
    <xf numFmtId="8" fontId="1" fillId="0" borderId="5" xfId="0" applyNumberFormat="1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8" fontId="1" fillId="0" borderId="7" xfId="0" applyNumberFormat="1" applyFont="1" applyBorder="1" applyAlignment="1">
      <alignment horizontal="right" vertical="center" wrapText="1"/>
    </xf>
    <xf numFmtId="8" fontId="1" fillId="0" borderId="8" xfId="0" applyNumberFormat="1" applyFont="1" applyBorder="1" applyAlignment="1">
      <alignment horizontal="right" vertical="center" wrapText="1"/>
    </xf>
    <xf numFmtId="8" fontId="1" fillId="3" borderId="9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0" xfId="0" applyAlignment="1"/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0" fillId="0" borderId="19" xfId="0" applyBorder="1"/>
    <xf numFmtId="0" fontId="1" fillId="0" borderId="0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ill="1" applyBorder="1"/>
    <xf numFmtId="0" fontId="1" fillId="0" borderId="22" xfId="0" applyFont="1" applyFill="1" applyBorder="1" applyAlignment="1">
      <alignment horizontal="left" vertical="center" wrapText="1"/>
    </xf>
    <xf numFmtId="0" fontId="0" fillId="0" borderId="22" xfId="0" applyBorder="1"/>
    <xf numFmtId="0" fontId="0" fillId="0" borderId="22" xfId="0" applyFill="1" applyBorder="1"/>
    <xf numFmtId="0" fontId="0" fillId="0" borderId="23" xfId="0" applyBorder="1"/>
    <xf numFmtId="8" fontId="0" fillId="0" borderId="0" xfId="0" applyNumberFormat="1"/>
    <xf numFmtId="0" fontId="0" fillId="0" borderId="0" xfId="0" applyAlignment="1">
      <alignment horizontal="center"/>
    </xf>
    <xf numFmtId="0" fontId="3" fillId="0" borderId="0" xfId="1" applyBorder="1" applyAlignment="1">
      <alignment horizontal="center" vertical="center" wrapText="1"/>
    </xf>
    <xf numFmtId="0" fontId="4" fillId="0" borderId="21" xfId="0" applyFont="1" applyBorder="1"/>
    <xf numFmtId="0" fontId="4" fillId="0" borderId="20" xfId="0" applyFont="1" applyBorder="1"/>
    <xf numFmtId="0" fontId="4" fillId="0" borderId="0" xfId="0" applyFont="1"/>
  </cellXfs>
  <cellStyles count="2">
    <cellStyle name="Heading 2" xfId="1" builtinId="17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abSelected="1" topLeftCell="A37" workbookViewId="0">
      <selection activeCell="E42" sqref="E42"/>
    </sheetView>
  </sheetViews>
  <sheetFormatPr defaultColWidth="11.07421875" defaultRowHeight="15.5" x14ac:dyDescent="0.4"/>
  <cols>
    <col min="1" max="1" width="14.4609375" customWidth="1"/>
    <col min="2" max="2" width="24.3046875" customWidth="1"/>
    <col min="3" max="3" width="14.84375" customWidth="1"/>
    <col min="4" max="4" width="25.69140625" customWidth="1"/>
    <col min="5" max="5" width="17.84375" bestFit="1" customWidth="1"/>
  </cols>
  <sheetData>
    <row r="1" spans="1:5" x14ac:dyDescent="0.4">
      <c r="A1" s="11" t="s">
        <v>0</v>
      </c>
      <c r="B1" s="1"/>
      <c r="C1" s="1"/>
      <c r="D1" s="1"/>
      <c r="E1" s="1"/>
    </row>
    <row r="2" spans="1:5" x14ac:dyDescent="0.4">
      <c r="A2" s="1"/>
      <c r="B2" s="1"/>
      <c r="C2" s="1"/>
      <c r="D2" s="1"/>
      <c r="E2" s="1"/>
    </row>
    <row r="3" spans="1:5" x14ac:dyDescent="0.4">
      <c r="A3" s="12" t="s">
        <v>1</v>
      </c>
      <c r="B3" s="1"/>
      <c r="C3" s="1"/>
      <c r="D3" s="1"/>
      <c r="E3" s="1"/>
    </row>
    <row r="4" spans="1:5" ht="15.95" thickBot="1" x14ac:dyDescent="0.45">
      <c r="A4" s="1"/>
      <c r="B4" s="1"/>
      <c r="C4" s="1"/>
      <c r="D4" s="1"/>
      <c r="E4" s="1"/>
    </row>
    <row r="5" spans="1:5" s="17" customFormat="1" ht="15.95" thickBot="1" x14ac:dyDescent="0.45">
      <c r="A5" s="13" t="s">
        <v>2</v>
      </c>
      <c r="B5" s="14" t="s">
        <v>3</v>
      </c>
      <c r="C5" s="15" t="s">
        <v>4</v>
      </c>
      <c r="D5" s="15" t="s">
        <v>5</v>
      </c>
      <c r="E5" s="16" t="s">
        <v>6</v>
      </c>
    </row>
    <row r="6" spans="1:5" x14ac:dyDescent="0.4">
      <c r="A6" s="2" t="s">
        <v>7</v>
      </c>
      <c r="B6" s="3">
        <v>406</v>
      </c>
      <c r="C6" s="4">
        <v>40</v>
      </c>
      <c r="D6" s="4">
        <v>36</v>
      </c>
      <c r="E6" s="5">
        <v>38.25</v>
      </c>
    </row>
    <row r="7" spans="1:5" x14ac:dyDescent="0.4">
      <c r="A7" s="2" t="s">
        <v>8</v>
      </c>
      <c r="B7" s="3">
        <v>608</v>
      </c>
      <c r="C7" s="4">
        <v>26</v>
      </c>
      <c r="D7" s="4">
        <v>36</v>
      </c>
      <c r="E7" s="5">
        <v>34</v>
      </c>
    </row>
    <row r="8" spans="1:5" x14ac:dyDescent="0.4">
      <c r="A8" s="2" t="s">
        <v>9</v>
      </c>
      <c r="B8" s="3">
        <v>167</v>
      </c>
      <c r="C8" s="4">
        <v>20</v>
      </c>
      <c r="D8" s="4">
        <v>20</v>
      </c>
      <c r="E8" s="5">
        <v>20.25</v>
      </c>
    </row>
    <row r="9" spans="1:5" x14ac:dyDescent="0.4">
      <c r="A9" s="2" t="s">
        <v>10</v>
      </c>
      <c r="B9" s="3">
        <v>76</v>
      </c>
      <c r="C9" s="4">
        <v>24</v>
      </c>
      <c r="D9" s="4">
        <v>36</v>
      </c>
      <c r="E9" s="5">
        <v>34</v>
      </c>
    </row>
    <row r="10" spans="1:5" x14ac:dyDescent="0.4">
      <c r="A10" s="2" t="s">
        <v>11</v>
      </c>
      <c r="B10" s="3">
        <v>72</v>
      </c>
      <c r="C10" s="4">
        <v>18</v>
      </c>
      <c r="D10" s="4">
        <v>24</v>
      </c>
      <c r="E10" s="5">
        <v>21.25</v>
      </c>
    </row>
    <row r="11" spans="1:5" x14ac:dyDescent="0.4">
      <c r="A11" s="2" t="s">
        <v>12</v>
      </c>
      <c r="B11" s="3">
        <v>251</v>
      </c>
      <c r="C11" s="4">
        <v>24</v>
      </c>
      <c r="D11" s="4">
        <v>24</v>
      </c>
      <c r="E11" s="5">
        <v>25.2</v>
      </c>
    </row>
    <row r="12" spans="1:5" x14ac:dyDescent="0.4">
      <c r="A12" s="2" t="s">
        <v>13</v>
      </c>
      <c r="B12" s="3">
        <v>107</v>
      </c>
      <c r="C12" s="4">
        <v>36</v>
      </c>
      <c r="D12" s="4">
        <v>36</v>
      </c>
      <c r="E12" s="5">
        <v>36</v>
      </c>
    </row>
    <row r="13" spans="1:5" ht="15.95" thickBot="1" x14ac:dyDescent="0.45">
      <c r="A13" s="6" t="s">
        <v>14</v>
      </c>
      <c r="B13" s="7">
        <v>133</v>
      </c>
      <c r="C13" s="8">
        <v>36</v>
      </c>
      <c r="D13" s="8">
        <v>36</v>
      </c>
      <c r="E13" s="9">
        <v>36</v>
      </c>
    </row>
    <row r="14" spans="1:5" x14ac:dyDescent="0.4">
      <c r="A14" s="1"/>
      <c r="B14" s="1"/>
      <c r="C14" s="1"/>
      <c r="D14" s="1"/>
      <c r="E14" s="1"/>
    </row>
    <row r="15" spans="1:5" x14ac:dyDescent="0.4">
      <c r="A15" s="1"/>
      <c r="B15" s="1"/>
      <c r="C15" s="1"/>
      <c r="D15" s="1"/>
      <c r="E15" s="1"/>
    </row>
    <row r="16" spans="1:5" x14ac:dyDescent="0.4">
      <c r="A16" s="1" t="s">
        <v>15</v>
      </c>
      <c r="B16" s="1"/>
      <c r="C16" s="1"/>
      <c r="D16" s="1"/>
      <c r="E16" s="1"/>
    </row>
    <row r="17" spans="1:5" ht="15.95" thickBot="1" x14ac:dyDescent="0.45">
      <c r="A17" s="1"/>
      <c r="B17" s="1"/>
      <c r="C17" s="1"/>
      <c r="D17" s="1"/>
      <c r="E17" s="1"/>
    </row>
    <row r="18" spans="1:5" s="17" customFormat="1" ht="15.95" thickBot="1" x14ac:dyDescent="0.45">
      <c r="A18" s="13"/>
      <c r="B18" s="15" t="s">
        <v>16</v>
      </c>
      <c r="C18" s="15" t="s">
        <v>17</v>
      </c>
      <c r="D18" s="16" t="s">
        <v>18</v>
      </c>
      <c r="E18" s="12"/>
    </row>
    <row r="19" spans="1:5" x14ac:dyDescent="0.4">
      <c r="A19" s="2" t="s">
        <v>19</v>
      </c>
      <c r="B19" s="4">
        <v>214.4</v>
      </c>
      <c r="C19" s="4">
        <v>31.68</v>
      </c>
      <c r="D19" s="5">
        <v>0</v>
      </c>
      <c r="E19" s="1"/>
    </row>
    <row r="20" spans="1:5" ht="15.95" thickBot="1" x14ac:dyDescent="0.45">
      <c r="A20" s="6" t="s">
        <v>20</v>
      </c>
      <c r="B20" s="8">
        <v>1495.5</v>
      </c>
      <c r="C20" s="8">
        <v>730.5</v>
      </c>
      <c r="D20" s="9">
        <v>5833.5</v>
      </c>
      <c r="E20" s="1"/>
    </row>
    <row r="21" spans="1:5" x14ac:dyDescent="0.4">
      <c r="A21" s="1"/>
      <c r="B21" s="1"/>
      <c r="C21" s="1"/>
      <c r="D21" s="1"/>
      <c r="E21" s="1"/>
    </row>
    <row r="22" spans="1:5" x14ac:dyDescent="0.4">
      <c r="A22" s="1"/>
      <c r="B22" s="1"/>
      <c r="C22" s="1"/>
      <c r="D22" s="1"/>
      <c r="E22" s="1"/>
    </row>
    <row r="23" spans="1:5" x14ac:dyDescent="0.4">
      <c r="A23" s="12" t="s">
        <v>21</v>
      </c>
      <c r="B23" s="1"/>
      <c r="C23" s="1"/>
      <c r="D23" s="1"/>
      <c r="E23" s="1"/>
    </row>
    <row r="24" spans="1:5" ht="15.95" thickBot="1" x14ac:dyDescent="0.45">
      <c r="A24" s="1"/>
      <c r="B24" s="1"/>
      <c r="C24" s="1"/>
      <c r="D24" s="1"/>
      <c r="E24" s="1"/>
    </row>
    <row r="25" spans="1:5" s="17" customFormat="1" ht="15.95" thickBot="1" x14ac:dyDescent="0.45">
      <c r="A25" s="13" t="s">
        <v>2</v>
      </c>
      <c r="B25" s="15" t="s">
        <v>22</v>
      </c>
      <c r="C25" s="15" t="s">
        <v>23</v>
      </c>
      <c r="D25" s="16" t="s">
        <v>24</v>
      </c>
      <c r="E25" s="12"/>
    </row>
    <row r="26" spans="1:5" x14ac:dyDescent="0.4">
      <c r="A26" s="2" t="s">
        <v>7</v>
      </c>
      <c r="B26" s="18">
        <v>406</v>
      </c>
      <c r="C26" s="19">
        <v>0</v>
      </c>
      <c r="D26" s="20">
        <v>0</v>
      </c>
      <c r="E26" s="1"/>
    </row>
    <row r="27" spans="1:5" x14ac:dyDescent="0.4">
      <c r="A27" s="2" t="s">
        <v>8</v>
      </c>
      <c r="B27" s="21">
        <v>0</v>
      </c>
      <c r="C27" s="22">
        <v>608</v>
      </c>
      <c r="D27" s="23">
        <v>0</v>
      </c>
      <c r="E27" s="1"/>
    </row>
    <row r="28" spans="1:5" x14ac:dyDescent="0.4">
      <c r="A28" s="2" t="s">
        <v>9</v>
      </c>
      <c r="B28" s="21">
        <v>0</v>
      </c>
      <c r="C28" s="22">
        <v>0</v>
      </c>
      <c r="D28" s="23">
        <v>167</v>
      </c>
      <c r="E28" s="1"/>
    </row>
    <row r="29" spans="1:5" x14ac:dyDescent="0.4">
      <c r="A29" s="2" t="s">
        <v>10</v>
      </c>
      <c r="B29" s="21">
        <v>0</v>
      </c>
      <c r="C29" s="22">
        <v>76</v>
      </c>
      <c r="D29" s="23">
        <v>0</v>
      </c>
      <c r="E29" s="1"/>
    </row>
    <row r="30" spans="1:5" x14ac:dyDescent="0.4">
      <c r="A30" s="2" t="s">
        <v>11</v>
      </c>
      <c r="B30" s="21">
        <v>0</v>
      </c>
      <c r="C30" s="22">
        <v>72</v>
      </c>
      <c r="D30" s="23">
        <v>0</v>
      </c>
      <c r="E30" s="1"/>
    </row>
    <row r="31" spans="1:5" x14ac:dyDescent="0.4">
      <c r="A31" s="2" t="s">
        <v>12</v>
      </c>
      <c r="B31" s="21">
        <v>0</v>
      </c>
      <c r="C31" s="22">
        <v>0</v>
      </c>
      <c r="D31" s="23">
        <v>251</v>
      </c>
      <c r="E31" s="1"/>
    </row>
    <row r="32" spans="1:5" x14ac:dyDescent="0.4">
      <c r="A32" s="2" t="s">
        <v>13</v>
      </c>
      <c r="B32" s="21">
        <v>0</v>
      </c>
      <c r="C32" s="22">
        <v>0</v>
      </c>
      <c r="D32" s="23">
        <v>107</v>
      </c>
      <c r="E32" s="1"/>
    </row>
    <row r="33" spans="1:17" ht="15.95" thickBot="1" x14ac:dyDescent="0.45">
      <c r="A33" s="6" t="s">
        <v>14</v>
      </c>
      <c r="B33" s="24">
        <v>58</v>
      </c>
      <c r="C33" s="25">
        <v>0</v>
      </c>
      <c r="D33" s="26">
        <v>75</v>
      </c>
      <c r="E33" s="1"/>
    </row>
    <row r="34" spans="1:17" x14ac:dyDescent="0.4">
      <c r="A34" s="1"/>
      <c r="B34" s="1"/>
      <c r="C34" s="1"/>
      <c r="D34" s="1"/>
      <c r="E34" s="1"/>
    </row>
    <row r="35" spans="1:17" ht="17.8" customHeight="1" x14ac:dyDescent="0.4">
      <c r="A35" s="1"/>
      <c r="B35" s="1"/>
      <c r="C35" s="1"/>
      <c r="D35" s="1"/>
      <c r="E35" s="38" t="s">
        <v>38</v>
      </c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</row>
    <row r="36" spans="1:17" ht="89.8" thickBot="1" x14ac:dyDescent="0.45">
      <c r="A36" s="1" t="s">
        <v>25</v>
      </c>
      <c r="C36" s="1"/>
      <c r="D36" s="1" t="s">
        <v>35</v>
      </c>
      <c r="E36" s="1" t="s">
        <v>48</v>
      </c>
      <c r="F36" s="1" t="s">
        <v>39</v>
      </c>
      <c r="G36" s="1" t="s">
        <v>40</v>
      </c>
      <c r="H36" s="1" t="s">
        <v>41</v>
      </c>
      <c r="I36" s="1" t="s">
        <v>43</v>
      </c>
      <c r="J36" s="1" t="s">
        <v>44</v>
      </c>
      <c r="K36" s="1" t="s">
        <v>45</v>
      </c>
      <c r="L36" s="1" t="s">
        <v>9</v>
      </c>
      <c r="M36" s="1" t="s">
        <v>10</v>
      </c>
      <c r="N36" s="1" t="s">
        <v>11</v>
      </c>
      <c r="O36" s="1" t="s">
        <v>12</v>
      </c>
      <c r="P36" s="1" t="s">
        <v>13</v>
      </c>
      <c r="Q36" s="1" t="s">
        <v>46</v>
      </c>
    </row>
    <row r="37" spans="1:17" ht="15.95" thickBot="1" x14ac:dyDescent="0.45">
      <c r="A37" s="10">
        <f>SUMPRODUCT(B26:D33,C6:E13) - B19*(SUM(B26:B33)/119) - B20 - C19*(SUMPRODUCT(C26:C33,D6:D13)/400) - C20 - D20</f>
        <v>49956.391768067224</v>
      </c>
      <c r="C37" s="1"/>
      <c r="D37" s="1">
        <f>SUMPRODUCT(C26:C33,D6:D13) / 400</f>
        <v>65.88</v>
      </c>
      <c r="E37" s="36">
        <v>49956.39</v>
      </c>
      <c r="F37" s="36">
        <v>50181.760000000002</v>
      </c>
      <c r="G37" s="36">
        <f>F37-E37</f>
        <v>225.37000000000262</v>
      </c>
      <c r="H37" t="s">
        <v>42</v>
      </c>
      <c r="J37" s="36">
        <v>50338.37</v>
      </c>
      <c r="K37" s="36">
        <v>50287.88</v>
      </c>
      <c r="L37" s="36">
        <v>50140.87</v>
      </c>
      <c r="M37" s="36">
        <v>50287.88</v>
      </c>
      <c r="N37" s="36">
        <v>50177.38</v>
      </c>
      <c r="O37" s="36">
        <v>50190.37</v>
      </c>
      <c r="P37" s="36">
        <v>50298.37</v>
      </c>
      <c r="Q37" s="36">
        <v>50298.37</v>
      </c>
    </row>
    <row r="38" spans="1:17" x14ac:dyDescent="0.4">
      <c r="I38" s="36">
        <f>MAX(J37:Q37)</f>
        <v>50338.37</v>
      </c>
      <c r="J38" t="s">
        <v>47</v>
      </c>
    </row>
    <row r="40" spans="1:17" x14ac:dyDescent="0.4">
      <c r="A40" s="41" t="s">
        <v>26</v>
      </c>
    </row>
    <row r="41" spans="1:17" ht="15.95" thickBot="1" x14ac:dyDescent="0.45">
      <c r="A41" s="39" t="s">
        <v>27</v>
      </c>
      <c r="B41" s="39" t="s">
        <v>28</v>
      </c>
      <c r="C41" s="39" t="s">
        <v>29</v>
      </c>
      <c r="D41" s="40" t="s">
        <v>30</v>
      </c>
    </row>
    <row r="42" spans="1:17" x14ac:dyDescent="0.4">
      <c r="A42" s="2" t="s">
        <v>7</v>
      </c>
      <c r="B42">
        <f>SUM(B26:D26)</f>
        <v>406</v>
      </c>
      <c r="C42" t="s">
        <v>31</v>
      </c>
      <c r="D42" s="27">
        <f>SUM(B6)</f>
        <v>406</v>
      </c>
    </row>
    <row r="43" spans="1:17" x14ac:dyDescent="0.4">
      <c r="A43" s="2" t="s">
        <v>8</v>
      </c>
      <c r="B43">
        <f>SUM(B27:D27)</f>
        <v>608</v>
      </c>
      <c r="C43" t="s">
        <v>31</v>
      </c>
      <c r="D43" s="27">
        <f>B7</f>
        <v>608</v>
      </c>
    </row>
    <row r="44" spans="1:17" x14ac:dyDescent="0.4">
      <c r="A44" s="2" t="s">
        <v>9</v>
      </c>
      <c r="B44">
        <f t="shared" ref="B44:B49" si="0">SUM(B28:D28)</f>
        <v>167</v>
      </c>
      <c r="C44" t="s">
        <v>31</v>
      </c>
      <c r="D44" s="27">
        <f t="shared" ref="D44:D49" si="1">B8</f>
        <v>167</v>
      </c>
    </row>
    <row r="45" spans="1:17" x14ac:dyDescent="0.4">
      <c r="A45" s="2" t="s">
        <v>10</v>
      </c>
      <c r="B45">
        <f t="shared" si="0"/>
        <v>76</v>
      </c>
      <c r="C45" t="s">
        <v>31</v>
      </c>
      <c r="D45" s="27">
        <f t="shared" si="1"/>
        <v>76</v>
      </c>
    </row>
    <row r="46" spans="1:17" x14ac:dyDescent="0.4">
      <c r="A46" s="2" t="s">
        <v>11</v>
      </c>
      <c r="B46">
        <f t="shared" si="0"/>
        <v>72</v>
      </c>
      <c r="C46" t="s">
        <v>31</v>
      </c>
      <c r="D46" s="27">
        <f t="shared" si="1"/>
        <v>72</v>
      </c>
    </row>
    <row r="47" spans="1:17" x14ac:dyDescent="0.4">
      <c r="A47" s="2" t="s">
        <v>12</v>
      </c>
      <c r="B47">
        <f t="shared" si="0"/>
        <v>251</v>
      </c>
      <c r="C47" t="s">
        <v>31</v>
      </c>
      <c r="D47" s="27">
        <f t="shared" si="1"/>
        <v>251</v>
      </c>
    </row>
    <row r="48" spans="1:17" x14ac:dyDescent="0.4">
      <c r="A48" s="2" t="s">
        <v>13</v>
      </c>
      <c r="B48">
        <f t="shared" si="0"/>
        <v>107</v>
      </c>
      <c r="C48" t="s">
        <v>31</v>
      </c>
      <c r="D48" s="27">
        <f t="shared" si="1"/>
        <v>107</v>
      </c>
    </row>
    <row r="49" spans="1:12" x14ac:dyDescent="0.4">
      <c r="A49" s="28" t="s">
        <v>14</v>
      </c>
      <c r="B49" s="29">
        <f t="shared" si="0"/>
        <v>133</v>
      </c>
      <c r="C49" s="29" t="s">
        <v>31</v>
      </c>
      <c r="D49" s="27">
        <f t="shared" si="1"/>
        <v>133</v>
      </c>
    </row>
    <row r="50" spans="1:12" ht="25.55" x14ac:dyDescent="0.4">
      <c r="A50" s="30" t="s">
        <v>32</v>
      </c>
      <c r="B50" s="31">
        <f>SUM(D26:D33)</f>
        <v>600</v>
      </c>
      <c r="C50" s="31" t="s">
        <v>31</v>
      </c>
      <c r="D50" s="27">
        <v>600</v>
      </c>
    </row>
    <row r="51" spans="1:12" ht="38.299999999999997" x14ac:dyDescent="0.4">
      <c r="A51" s="30" t="s">
        <v>33</v>
      </c>
      <c r="B51" s="31">
        <f>SUM(B26:B33)/119</f>
        <v>3.8991596638655461</v>
      </c>
      <c r="C51" s="31" t="s">
        <v>31</v>
      </c>
      <c r="D51" s="27">
        <v>20</v>
      </c>
    </row>
    <row r="52" spans="1:12" ht="26" thickBot="1" x14ac:dyDescent="0.45">
      <c r="A52" s="32" t="s">
        <v>34</v>
      </c>
      <c r="B52" s="33">
        <f>SUMPRODUCT(C26:C33,D6:D13) / 400</f>
        <v>65.88</v>
      </c>
      <c r="C52" s="34" t="s">
        <v>31</v>
      </c>
      <c r="D52" s="35">
        <v>90</v>
      </c>
    </row>
    <row r="54" spans="1:12" x14ac:dyDescent="0.4">
      <c r="A54" s="37" t="s">
        <v>37</v>
      </c>
      <c r="B54" s="37"/>
      <c r="C54" s="37"/>
      <c r="D54" s="37"/>
      <c r="E54" s="37"/>
      <c r="F54" s="37"/>
      <c r="G54" s="37"/>
    </row>
    <row r="55" spans="1:12" x14ac:dyDescent="0.4">
      <c r="A55" s="37" t="s">
        <v>36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</row>
  </sheetData>
  <mergeCells count="3">
    <mergeCell ref="A54:G54"/>
    <mergeCell ref="A55:L55"/>
    <mergeCell ref="E35:Q35"/>
  </mergeCells>
  <pageMargins left="0.75" right="0.75" top="1" bottom="1" header="0.5" footer="0.5"/>
  <pageSetup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Surface User</cp:lastModifiedBy>
  <dcterms:created xsi:type="dcterms:W3CDTF">2014-01-19T03:58:32Z</dcterms:created>
  <dcterms:modified xsi:type="dcterms:W3CDTF">2019-08-31T19:33:30Z</dcterms:modified>
</cp:coreProperties>
</file>