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ole\Downloads\"/>
    </mc:Choice>
  </mc:AlternateContent>
  <xr:revisionPtr revIDLastSave="0" documentId="13_ncr:1_{3468561A-C4A4-4A12-95E4-EB16A0812B52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Respuestas de formulario 1" sheetId="1" r:id="rId1"/>
    <sheet name="Tabla de frecuencia pregunta 1" sheetId="2" r:id="rId2"/>
    <sheet name="Tabla de frecuencia pregunta 2" sheetId="3" r:id="rId3"/>
    <sheet name="Tabla de frecuencia pregunta 3" sheetId="4" r:id="rId4"/>
    <sheet name="Tabla de Frecuencia pregunta 4" sheetId="5" r:id="rId5"/>
    <sheet name="Tabla de Frecuencia pregunta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D16" i="5"/>
  <c r="D16" i="4"/>
  <c r="D15" i="5"/>
  <c r="D15" i="4"/>
  <c r="D14" i="5"/>
  <c r="D13" i="5"/>
  <c r="D14" i="4"/>
  <c r="D13" i="4"/>
  <c r="Q9" i="5"/>
  <c r="Q10" i="5"/>
  <c r="Q11" i="5"/>
  <c r="Q12" i="5"/>
  <c r="Q13" i="5"/>
  <c r="Q14" i="5"/>
  <c r="Q8" i="5"/>
  <c r="P8" i="5"/>
  <c r="P9" i="5"/>
  <c r="P10" i="5"/>
  <c r="P11" i="5"/>
  <c r="P12" i="5"/>
  <c r="P13" i="5"/>
  <c r="P14" i="5"/>
  <c r="P8" i="4"/>
  <c r="O9" i="5"/>
  <c r="O10" i="5"/>
  <c r="O11" i="5"/>
  <c r="O12" i="5"/>
  <c r="O13" i="5"/>
  <c r="O14" i="5"/>
  <c r="O8" i="5"/>
  <c r="N15" i="5"/>
  <c r="N9" i="5"/>
  <c r="N10" i="5"/>
  <c r="N11" i="5"/>
  <c r="N12" i="5"/>
  <c r="N13" i="5"/>
  <c r="N14" i="5"/>
  <c r="N8" i="5"/>
  <c r="M10" i="5"/>
  <c r="M11" i="5"/>
  <c r="M12" i="5"/>
  <c r="M13" i="5"/>
  <c r="M14" i="5"/>
  <c r="M9" i="5"/>
  <c r="M9" i="4"/>
  <c r="M8" i="5"/>
  <c r="M8" i="4"/>
  <c r="L12" i="5"/>
  <c r="L10" i="5"/>
  <c r="L11" i="5"/>
  <c r="L9" i="5"/>
  <c r="L8" i="5"/>
  <c r="L14" i="5"/>
  <c r="L13" i="5"/>
  <c r="L15" i="5"/>
  <c r="J8" i="5"/>
  <c r="I9" i="5"/>
  <c r="I8" i="5"/>
  <c r="D10" i="5"/>
  <c r="J9" i="5"/>
  <c r="D11" i="5"/>
  <c r="D8" i="5"/>
  <c r="D9" i="5" s="1"/>
  <c r="D12" i="5"/>
  <c r="D14" i="3"/>
  <c r="D13" i="3"/>
  <c r="D11" i="3"/>
  <c r="D12" i="3"/>
  <c r="H4" i="4"/>
  <c r="E13" i="2"/>
  <c r="Q9" i="4"/>
  <c r="Q10" i="4"/>
  <c r="Q11" i="4"/>
  <c r="Q12" i="4"/>
  <c r="Q13" i="4"/>
  <c r="Q14" i="4"/>
  <c r="Q8" i="4"/>
  <c r="P9" i="4"/>
  <c r="P10" i="4"/>
  <c r="P11" i="4"/>
  <c r="P12" i="4"/>
  <c r="P13" i="4"/>
  <c r="P14" i="4"/>
  <c r="P6" i="3"/>
  <c r="O9" i="4"/>
  <c r="O10" i="4"/>
  <c r="O11" i="4"/>
  <c r="O12" i="4"/>
  <c r="O13" i="4"/>
  <c r="O14" i="4"/>
  <c r="O8" i="4"/>
  <c r="L9" i="4"/>
  <c r="L15" i="4"/>
  <c r="N9" i="4"/>
  <c r="N15" i="4" s="1"/>
  <c r="N10" i="4"/>
  <c r="N11" i="4"/>
  <c r="N12" i="4"/>
  <c r="N13" i="4"/>
  <c r="N14" i="4"/>
  <c r="N8" i="4"/>
  <c r="M10" i="4"/>
  <c r="M11" i="4"/>
  <c r="M12" i="4" s="1"/>
  <c r="M13" i="4" s="1"/>
  <c r="M14" i="4" s="1"/>
  <c r="M7" i="3"/>
  <c r="L11" i="4"/>
  <c r="I9" i="4"/>
  <c r="I8" i="4"/>
  <c r="L10" i="4"/>
  <c r="L8" i="4"/>
  <c r="K9" i="4"/>
  <c r="K10" i="4"/>
  <c r="K11" i="4"/>
  <c r="K12" i="4"/>
  <c r="K13" i="4"/>
  <c r="K14" i="4"/>
  <c r="K8" i="4"/>
  <c r="J7" i="3"/>
  <c r="J10" i="4"/>
  <c r="J11" i="4"/>
  <c r="J12" i="4"/>
  <c r="J13" i="4"/>
  <c r="J14" i="4"/>
  <c r="J9" i="4"/>
  <c r="J8" i="4"/>
  <c r="J6" i="3"/>
  <c r="I12" i="3"/>
  <c r="I14" i="4"/>
  <c r="I10" i="4"/>
  <c r="I11" i="4"/>
  <c r="I12" i="4"/>
  <c r="I13" i="4"/>
  <c r="I7" i="3"/>
  <c r="D12" i="4"/>
  <c r="I10" i="5" l="1"/>
  <c r="I11" i="5" s="1"/>
  <c r="H4" i="5"/>
  <c r="D11" i="4"/>
  <c r="D9" i="3"/>
  <c r="D10" i="4"/>
  <c r="D8" i="3"/>
  <c r="D9" i="4"/>
  <c r="D8" i="4"/>
  <c r="E12" i="2"/>
  <c r="H2" i="3"/>
  <c r="E11" i="2"/>
  <c r="E10" i="2"/>
  <c r="E9" i="2"/>
  <c r="Q7" i="3"/>
  <c r="Q8" i="3"/>
  <c r="Q9" i="3"/>
  <c r="Q10" i="3"/>
  <c r="Q11" i="3"/>
  <c r="Q12" i="3"/>
  <c r="Q6" i="3"/>
  <c r="P7" i="3"/>
  <c r="P8" i="3"/>
  <c r="P9" i="3"/>
  <c r="P10" i="3"/>
  <c r="P11" i="3"/>
  <c r="P12" i="3"/>
  <c r="N16" i="2"/>
  <c r="O7" i="3"/>
  <c r="O8" i="3"/>
  <c r="O9" i="3"/>
  <c r="O10" i="3"/>
  <c r="O11" i="3"/>
  <c r="O12" i="3"/>
  <c r="O6" i="3"/>
  <c r="N13" i="3"/>
  <c r="N7" i="3"/>
  <c r="N8" i="3"/>
  <c r="N9" i="3"/>
  <c r="N10" i="3"/>
  <c r="N11" i="3"/>
  <c r="N12" i="3"/>
  <c r="N6" i="3"/>
  <c r="D6" i="3"/>
  <c r="D7" i="3"/>
  <c r="M8" i="3"/>
  <c r="M9" i="3"/>
  <c r="M10" i="3"/>
  <c r="M11" i="3"/>
  <c r="M12" i="3"/>
  <c r="K17" i="2"/>
  <c r="L13" i="3"/>
  <c r="L12" i="3"/>
  <c r="L11" i="3"/>
  <c r="L10" i="3"/>
  <c r="L9" i="3"/>
  <c r="L8" i="3"/>
  <c r="L7" i="3"/>
  <c r="J16" i="2"/>
  <c r="I16" i="2"/>
  <c r="H17" i="2"/>
  <c r="H16" i="2"/>
  <c r="G18" i="2"/>
  <c r="G17" i="2"/>
  <c r="G20" i="2"/>
  <c r="G22" i="2"/>
  <c r="I8" i="3"/>
  <c r="I6" i="3"/>
  <c r="G16" i="2"/>
  <c r="D10" i="3"/>
  <c r="E8" i="2"/>
  <c r="H4" i="2"/>
  <c r="I12" i="5" l="1"/>
  <c r="K8" i="5"/>
  <c r="J8" i="3"/>
  <c r="J9" i="3" s="1"/>
  <c r="J10" i="3" s="1"/>
  <c r="J11" i="3" s="1"/>
  <c r="J12" i="3" s="1"/>
  <c r="K6" i="3"/>
  <c r="K7" i="3"/>
  <c r="I9" i="3"/>
  <c r="I13" i="5" l="1"/>
  <c r="J10" i="5"/>
  <c r="K9" i="5"/>
  <c r="K9" i="3"/>
  <c r="I10" i="3"/>
  <c r="K8" i="3"/>
  <c r="J11" i="5" l="1"/>
  <c r="K10" i="5"/>
  <c r="I14" i="5"/>
  <c r="I11" i="3"/>
  <c r="K10" i="3"/>
  <c r="J12" i="5" l="1"/>
  <c r="K11" i="5"/>
  <c r="K11" i="3"/>
  <c r="K12" i="3"/>
  <c r="J13" i="5" l="1"/>
  <c r="K12" i="5"/>
  <c r="O17" i="2"/>
  <c r="O18" i="2"/>
  <c r="O19" i="2"/>
  <c r="O20" i="2"/>
  <c r="O16" i="2"/>
  <c r="N17" i="2"/>
  <c r="N18" i="2"/>
  <c r="N19" i="2"/>
  <c r="N20" i="2"/>
  <c r="J14" i="5" l="1"/>
  <c r="K13" i="5"/>
  <c r="M20" i="2"/>
  <c r="M19" i="2"/>
  <c r="M18" i="2"/>
  <c r="M17" i="2"/>
  <c r="M16" i="2"/>
  <c r="L17" i="2"/>
  <c r="L18" i="2"/>
  <c r="L19" i="2"/>
  <c r="L20" i="2"/>
  <c r="L16" i="2"/>
  <c r="L23" i="2" s="1"/>
  <c r="K20" i="2"/>
  <c r="K19" i="2"/>
  <c r="K18" i="2"/>
  <c r="J23" i="2"/>
  <c r="J18" i="2"/>
  <c r="J17" i="2"/>
  <c r="I21" i="2"/>
  <c r="I22" i="2"/>
  <c r="K14" i="5" l="1"/>
  <c r="I17" i="2"/>
  <c r="I18" i="2"/>
  <c r="I19" i="2"/>
  <c r="I20" i="2"/>
  <c r="G21" i="2"/>
  <c r="H21" i="2"/>
  <c r="H22" i="2"/>
  <c r="H18" i="2"/>
  <c r="H19" i="2" s="1"/>
  <c r="H20" i="2" s="1"/>
  <c r="G19" i="2"/>
  <c r="E7" i="2"/>
  <c r="E6" i="2" l="1"/>
  <c r="E5" i="2"/>
</calcChain>
</file>

<file path=xl/sharedStrings.xml><?xml version="1.0" encoding="utf-8"?>
<sst xmlns="http://schemas.openxmlformats.org/spreadsheetml/2006/main" count="790" uniqueCount="125">
  <si>
    <t>Marca temporal</t>
  </si>
  <si>
    <t>Puntuación</t>
  </si>
  <si>
    <t>Ingrese su Nombre completo</t>
  </si>
  <si>
    <t>Ingrese su Edad</t>
  </si>
  <si>
    <t>Ingrese su estatura en cm</t>
  </si>
  <si>
    <t>Ingrese su peso en Kg</t>
  </si>
  <si>
    <t>Ingrese su promedio del último semestre</t>
  </si>
  <si>
    <t>Cuántos días a la semana asiste UAM?</t>
  </si>
  <si>
    <t>Realiza prácticas clínicas actualmente?</t>
  </si>
  <si>
    <t>Cuantas horas duerme en promedio por noche durante los dias de semana? (Lunes - Viernes)</t>
  </si>
  <si>
    <t>Cuantas horas duerme en promedio por noche los fines de semana?</t>
  </si>
  <si>
    <t>Cuantas horas duerme en promedio la noche previa a un examen?</t>
  </si>
  <si>
    <t>Siente que la cantidad de sueño afecta un rendimiento académico?</t>
  </si>
  <si>
    <t>Ha sentido que la falta de sueño le afecta en su concentración o memoria al estudiar</t>
  </si>
  <si>
    <t>Con qué frecuencia se queda despierto hasta tarde estudiando?</t>
  </si>
  <si>
    <t>Ha presentado somnolencia durante clases o exámenes debido a la falta de sueño?</t>
  </si>
  <si>
    <t xml:space="preserve">Cuál es su nivel de estrés académico en una escala 1 al 5? (1 = muy baja, 5 = muy alto)  </t>
  </si>
  <si>
    <t>Realiza actividad física o ejercicio regularmente?</t>
  </si>
  <si>
    <t>Cuál considera que es la razón por la que duerme menos de lo recomendado?</t>
  </si>
  <si>
    <t xml:space="preserve">Usa algún método para mejorar su calidad de sueño? (Ejemplo: técnicas de relajación, horarios regulares, medicamentos, etc.) </t>
  </si>
  <si>
    <t xml:space="preserve">Qué estrategias utiliza para mantenerse alerta en clases, prácticas clínicas o exámenes cuando no ha dormido bien? </t>
  </si>
  <si>
    <t xml:space="preserve">Cómo calificaría su calidad de sueño en una escala del 1 al 5? (1 = muy mala, 5 = excelente) </t>
  </si>
  <si>
    <t>Harold</t>
  </si>
  <si>
    <t>No</t>
  </si>
  <si>
    <t>Entre 4 y 5 horas</t>
  </si>
  <si>
    <t>Más de 8 horas</t>
  </si>
  <si>
    <t>Menos de 4 horas</t>
  </si>
  <si>
    <t>No, casi nada</t>
  </si>
  <si>
    <t>Si, en cierta medida</t>
  </si>
  <si>
    <t>Ocacionalmente</t>
  </si>
  <si>
    <t>Uso de dispositivos electrónicos</t>
  </si>
  <si>
    <t>Siestas cortas</t>
  </si>
  <si>
    <t xml:space="preserve">Naomy Queenn Martinez Hernández </t>
  </si>
  <si>
    <t>Entre 6 y 7 horas</t>
  </si>
  <si>
    <t>Si, mucho</t>
  </si>
  <si>
    <t>Frecuentemente</t>
  </si>
  <si>
    <t>Siempre</t>
  </si>
  <si>
    <t>Carga académica y prácticas clínicas</t>
  </si>
  <si>
    <t>Si</t>
  </si>
  <si>
    <t>Cafeína o energéticos</t>
  </si>
  <si>
    <t xml:space="preserve">Alba Nallelys Zavala Martínez </t>
  </si>
  <si>
    <t>Estrés o ansiedad</t>
  </si>
  <si>
    <t xml:space="preserve">Nicole Carolina Vargas Delgado </t>
  </si>
  <si>
    <t xml:space="preserve">Jesús Aguirre Tijerino </t>
  </si>
  <si>
    <t>No, en absoluto</t>
  </si>
  <si>
    <t xml:space="preserve">Jasmary Rugama </t>
  </si>
  <si>
    <t>David Alejandro Olivares Flores</t>
  </si>
  <si>
    <t>Nunca</t>
  </si>
  <si>
    <t xml:space="preserve">Hilary Del Socorro Daurias Gutiérrez </t>
  </si>
  <si>
    <t xml:space="preserve">Ninguna </t>
  </si>
  <si>
    <t>Kristhel Hernández Cuadra</t>
  </si>
  <si>
    <t xml:space="preserve">Nicole Sarai Soto Arguello </t>
  </si>
  <si>
    <t>Edward Josué Ruíz Leiva</t>
  </si>
  <si>
    <t>Orville Urbina</t>
  </si>
  <si>
    <t>Ashley Tamara García Obando</t>
  </si>
  <si>
    <t>Kirsy Maravilla</t>
  </si>
  <si>
    <t xml:space="preserve">Alejandro Espinoza Leiva </t>
  </si>
  <si>
    <t>Ejercicio</t>
  </si>
  <si>
    <t xml:space="preserve">Ma. Belén Pineda Tórrez </t>
  </si>
  <si>
    <t xml:space="preserve">Mayra Gómez Obando </t>
  </si>
  <si>
    <t xml:space="preserve">Liz Vega </t>
  </si>
  <si>
    <t xml:space="preserve">Ryder Alberto Lacayo Martínez </t>
  </si>
  <si>
    <t xml:space="preserve">María José Ocon </t>
  </si>
  <si>
    <t>Menos de 3</t>
  </si>
  <si>
    <t xml:space="preserve">Rafael Agustín ubilla Lázaro </t>
  </si>
  <si>
    <t>30m</t>
  </si>
  <si>
    <t xml:space="preserve">Russell Stewart Zavala </t>
  </si>
  <si>
    <t>Jennifer Silva Prado</t>
  </si>
  <si>
    <t>Kimberly Rachel Flores Centeno</t>
  </si>
  <si>
    <t>Trabajo o responsabilidades personales</t>
  </si>
  <si>
    <t>Eybrham Steven Gómez Ortiz</t>
  </si>
  <si>
    <t>Annie Patricia Guevara Palacios</t>
  </si>
  <si>
    <t>Judianne Jazzmina Parajón López</t>
  </si>
  <si>
    <t xml:space="preserve">Génesis Ariagna Ruiz García </t>
  </si>
  <si>
    <t xml:space="preserve">Gabriela Rebeca Flores González </t>
  </si>
  <si>
    <t>4:30 en semanas regulares pero en semana de exámenes 3</t>
  </si>
  <si>
    <t xml:space="preserve">Jennifer Rodríguez </t>
  </si>
  <si>
    <t>Ashley Muller</t>
  </si>
  <si>
    <t>Carga academica</t>
  </si>
  <si>
    <t xml:space="preserve">Álvaro Arauz </t>
  </si>
  <si>
    <t xml:space="preserve">Arling De Fatima De Los Angeles Barrios Benavides </t>
  </si>
  <si>
    <t xml:space="preserve">Marco Aurelio Zeledón Rodríguez </t>
  </si>
  <si>
    <t>Ninguno</t>
  </si>
  <si>
    <t xml:space="preserve">Mario Gabriel Gadea Lagos </t>
  </si>
  <si>
    <t xml:space="preserve">Alisson Paola Araica Medal </t>
  </si>
  <si>
    <t>Tareas, trabajos y examenes</t>
  </si>
  <si>
    <t>Fuerza de voluntad y gaseosa</t>
  </si>
  <si>
    <t>Sara Valeska Alfaro Ortega</t>
  </si>
  <si>
    <t>Camilo Ernesto Munguía Duarte</t>
  </si>
  <si>
    <t>Imara Sarahí Cabezas Salazar</t>
  </si>
  <si>
    <t>En las noches tengo entranamiento y no logro organizarme</t>
  </si>
  <si>
    <t>Sarai Araceli Prado Morales</t>
  </si>
  <si>
    <t xml:space="preserve">Alondra Gabriela Munguía Sánchez </t>
  </si>
  <si>
    <t>carga académica y el transportarme a la u</t>
  </si>
  <si>
    <t>Joel Alexander Araúz Acevedo.</t>
  </si>
  <si>
    <t>Isabella Sophia Moreira Cerda</t>
  </si>
  <si>
    <t xml:space="preserve">Novis Alexander Rosales Gallardo </t>
  </si>
  <si>
    <t xml:space="preserve">Nada </t>
  </si>
  <si>
    <t xml:space="preserve">Priscila Morales Romero </t>
  </si>
  <si>
    <t xml:space="preserve">Francela Gabriela Downs Ramos </t>
  </si>
  <si>
    <t>María Fernanda Román Brenes</t>
  </si>
  <si>
    <t>Inés Nahomy Maradiaga Solorzano</t>
  </si>
  <si>
    <t xml:space="preserve">Julia Paola Traña Herrera </t>
  </si>
  <si>
    <t xml:space="preserve">Maykell Raschid Gómez Márquez </t>
  </si>
  <si>
    <t xml:space="preserve">Marcela Benavides </t>
  </si>
  <si>
    <t xml:space="preserve">n = numero de intervalos </t>
  </si>
  <si>
    <t xml:space="preserve">k = numero de intervalos o clases </t>
  </si>
  <si>
    <t>R = Valor mayor - Valos menor</t>
  </si>
  <si>
    <t xml:space="preserve">C = amplitud de clase </t>
  </si>
  <si>
    <t>u</t>
  </si>
  <si>
    <t>k</t>
  </si>
  <si>
    <t xml:space="preserve">Li </t>
  </si>
  <si>
    <t>Ls</t>
  </si>
  <si>
    <t>x</t>
  </si>
  <si>
    <t>fi</t>
  </si>
  <si>
    <t>Fa</t>
  </si>
  <si>
    <t>Fr%</t>
  </si>
  <si>
    <t>%fra</t>
  </si>
  <si>
    <t>Me</t>
  </si>
  <si>
    <t>u/2</t>
  </si>
  <si>
    <t>LIR</t>
  </si>
  <si>
    <t>LSR</t>
  </si>
  <si>
    <t>D1</t>
  </si>
  <si>
    <t>D2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</si>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</sst>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F8F9FA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/>
    <xf numFmtId="0" fontId="7" fillId="6" borderId="13" xfId="0" applyFont="1" applyFill="1" applyBorder="1" applyAlignment="1">
      <alignment horizontal="center"/>
    </xf>
    <xf numFmtId="0" fontId="0" fillId="0" borderId="13" xfId="0" applyBorder="1"/>
    <xf numFmtId="9" fontId="0" fillId="0" borderId="13" xfId="1" applyFont="1" applyBorder="1"/>
    <xf numFmtId="0" fontId="0" fillId="4" borderId="13" xfId="0" applyFill="1" applyBorder="1"/>
    <xf numFmtId="0" fontId="5" fillId="0" borderId="13" xfId="0" applyFont="1" applyBorder="1"/>
    <xf numFmtId="0" fontId="6" fillId="5" borderId="13" xfId="0" applyFont="1" applyFill="1" applyBorder="1"/>
    <xf numFmtId="0" fontId="0" fillId="7" borderId="13" xfId="0" applyFill="1" applyBorder="1"/>
    <xf numFmtId="0" fontId="4" fillId="0" borderId="2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4" borderId="13" xfId="0" applyNumberFormat="1" applyFill="1" applyBorder="1"/>
    <xf numFmtId="9" fontId="0" fillId="4" borderId="13" xfId="1" applyFont="1" applyFill="1" applyBorder="1"/>
    <xf numFmtId="0" fontId="1" fillId="2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8" xfId="0" applyBorder="1"/>
    <xf numFmtId="0" fontId="1" fillId="2" borderId="0" xfId="0" applyFont="1" applyFill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0" fillId="10" borderId="13" xfId="0" applyFill="1" applyBorder="1"/>
    <xf numFmtId="0" fontId="5" fillId="10" borderId="13" xfId="0" applyFont="1" applyFill="1" applyBorder="1"/>
    <xf numFmtId="9" fontId="0" fillId="10" borderId="13" xfId="1" applyFont="1" applyFill="1" applyBorder="1"/>
    <xf numFmtId="0" fontId="0" fillId="11" borderId="13" xfId="0" applyFill="1" applyBorder="1"/>
    <xf numFmtId="9" fontId="0" fillId="11" borderId="13" xfId="1" applyFont="1" applyFill="1" applyBorder="1"/>
    <xf numFmtId="0" fontId="1" fillId="3" borderId="11" xfId="0" applyFont="1" applyFill="1" applyBorder="1" applyAlignment="1">
      <alignment vertical="center"/>
    </xf>
    <xf numFmtId="0" fontId="8" fillId="10" borderId="13" xfId="0" applyFont="1" applyFill="1" applyBorder="1"/>
    <xf numFmtId="9" fontId="8" fillId="10" borderId="13" xfId="1" applyFont="1" applyFill="1" applyBorder="1"/>
    <xf numFmtId="2" fontId="5" fillId="0" borderId="13" xfId="0" applyNumberFormat="1" applyFont="1" applyBorder="1"/>
    <xf numFmtId="0" fontId="3" fillId="6" borderId="0" xfId="0" applyFont="1" applyFill="1" applyAlignment="1">
      <alignment horizontal="center"/>
    </xf>
    <xf numFmtId="9" fontId="0" fillId="7" borderId="13" xfId="1" applyFont="1" applyFill="1" applyBorder="1"/>
    <xf numFmtId="0" fontId="5" fillId="7" borderId="13" xfId="0" applyFont="1" applyFill="1" applyBorder="1"/>
    <xf numFmtId="0" fontId="8" fillId="7" borderId="13" xfId="0" applyFont="1" applyFill="1" applyBorder="1"/>
    <xf numFmtId="9" fontId="8" fillId="7" borderId="13" xfId="1" applyFont="1" applyFill="1" applyBorder="1"/>
    <xf numFmtId="9" fontId="0" fillId="7" borderId="13" xfId="0" applyNumberFormat="1" applyFill="1" applyBorder="1"/>
  </cellXfs>
  <cellStyles count="2">
    <cellStyle name="Normal" xfId="0" builtinId="0"/>
    <cellStyle name="Porcentaje" xfId="1" builtinId="5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'Tabla de frecuencia pregunta 1'!$I$16:$I$20</c:f>
              <c:numCache>
                <c:formatCode>General</c:formatCode>
                <c:ptCount val="5"/>
                <c:pt idx="0">
                  <c:v>16.5</c:v>
                </c:pt>
                <c:pt idx="1">
                  <c:v>18.5</c:v>
                </c:pt>
                <c:pt idx="2">
                  <c:v>20.5</c:v>
                </c:pt>
                <c:pt idx="3">
                  <c:v>22.5</c:v>
                </c:pt>
                <c:pt idx="4">
                  <c:v>24.5</c:v>
                </c:pt>
              </c:numCache>
            </c:numRef>
          </c:cat>
          <c:val>
            <c:numRef>
              <c:f>'Tabla de frecuencia pregunta 1'!$J$16:$J$20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5-4CB7-9CA2-0A860283B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overlap val="-27"/>
        <c:axId val="1252578479"/>
        <c:axId val="1252575119"/>
      </c:barChart>
      <c:catAx>
        <c:axId val="125257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575119"/>
        <c:crosses val="autoZero"/>
        <c:auto val="1"/>
        <c:lblAlgn val="ctr"/>
        <c:lblOffset val="100"/>
        <c:noMultiLvlLbl val="0"/>
      </c:catAx>
      <c:valAx>
        <c:axId val="12525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57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</a:t>
            </a:r>
            <a:r>
              <a:rPr lang="en-US" baseline="0"/>
              <a:t> de frecuencia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1'!$I$16:$I$20</c:f>
              <c:numCache>
                <c:formatCode>General</c:formatCode>
                <c:ptCount val="5"/>
                <c:pt idx="0">
                  <c:v>16.5</c:v>
                </c:pt>
                <c:pt idx="1">
                  <c:v>18.5</c:v>
                </c:pt>
                <c:pt idx="2">
                  <c:v>20.5</c:v>
                </c:pt>
                <c:pt idx="3">
                  <c:v>22.5</c:v>
                </c:pt>
                <c:pt idx="4">
                  <c:v>24.5</c:v>
                </c:pt>
              </c:numCache>
            </c:numRef>
          </c:cat>
          <c:val>
            <c:numRef>
              <c:f>'Tabla de frecuencia pregunta 1'!$J$16:$J$20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9-4585-986B-80A318041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170111"/>
        <c:axId val="807173471"/>
      </c:lineChart>
      <c:catAx>
        <c:axId val="80717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73471"/>
        <c:crosses val="autoZero"/>
        <c:auto val="1"/>
        <c:lblAlgn val="ctr"/>
        <c:lblOffset val="100"/>
        <c:noMultiLvlLbl val="0"/>
      </c:catAx>
      <c:valAx>
        <c:axId val="8071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7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1'!$I$16:$I$20</c:f>
              <c:numCache>
                <c:formatCode>General</c:formatCode>
                <c:ptCount val="5"/>
                <c:pt idx="0">
                  <c:v>16.5</c:v>
                </c:pt>
                <c:pt idx="1">
                  <c:v>18.5</c:v>
                </c:pt>
                <c:pt idx="2">
                  <c:v>20.5</c:v>
                </c:pt>
                <c:pt idx="3">
                  <c:v>22.5</c:v>
                </c:pt>
                <c:pt idx="4">
                  <c:v>24.5</c:v>
                </c:pt>
              </c:numCache>
            </c:numRef>
          </c:cat>
          <c:val>
            <c:numRef>
              <c:f>'Tabla de frecuencia pregunta 1'!$K$16:$K$20</c:f>
              <c:numCache>
                <c:formatCode>General</c:formatCode>
                <c:ptCount val="5"/>
                <c:pt idx="0">
                  <c:v>24</c:v>
                </c:pt>
                <c:pt idx="1">
                  <c:v>44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C-4817-8119-863F17929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709103"/>
        <c:axId val="1290708623"/>
      </c:lineChart>
      <c:catAx>
        <c:axId val="12907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08623"/>
        <c:crosses val="autoZero"/>
        <c:auto val="1"/>
        <c:lblAlgn val="ctr"/>
        <c:lblOffset val="100"/>
        <c:noMultiLvlLbl val="0"/>
      </c:catAx>
      <c:valAx>
        <c:axId val="129070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0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'Tabla de frecuencia pregunta 2'!$K$6:$K$12</c:f>
              <c:numCache>
                <c:formatCode>General</c:formatCode>
                <c:ptCount val="7"/>
                <c:pt idx="0">
                  <c:v>150.5</c:v>
                </c:pt>
                <c:pt idx="1">
                  <c:v>156.5</c:v>
                </c:pt>
                <c:pt idx="2">
                  <c:v>162.5</c:v>
                </c:pt>
                <c:pt idx="3">
                  <c:v>168.5</c:v>
                </c:pt>
                <c:pt idx="4">
                  <c:v>174.5</c:v>
                </c:pt>
                <c:pt idx="5">
                  <c:v>180.5</c:v>
                </c:pt>
                <c:pt idx="6">
                  <c:v>186.5</c:v>
                </c:pt>
              </c:numCache>
            </c:numRef>
          </c:cat>
          <c:val>
            <c:numRef>
              <c:f>'Tabla de frecuencia pregunta 2'!$L$6:$L$12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</c:v>
                </c:pt>
                <c:pt idx="3">
                  <c:v>11</c:v>
                </c:pt>
                <c:pt idx="4">
                  <c:v>10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1-4DD7-846C-EF3A36161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19279007"/>
        <c:axId val="519277087"/>
      </c:barChart>
      <c:catAx>
        <c:axId val="51927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7087"/>
        <c:crosses val="autoZero"/>
        <c:auto val="1"/>
        <c:lblAlgn val="ctr"/>
        <c:lblOffset val="100"/>
        <c:noMultiLvlLbl val="0"/>
      </c:catAx>
      <c:valAx>
        <c:axId val="51927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</a:t>
            </a:r>
            <a:r>
              <a:rPr lang="en-US" baseline="0"/>
              <a:t> de frecuencia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2'!$K$6:$K$12</c:f>
              <c:numCache>
                <c:formatCode>General</c:formatCode>
                <c:ptCount val="7"/>
                <c:pt idx="0">
                  <c:v>150.5</c:v>
                </c:pt>
                <c:pt idx="1">
                  <c:v>156.5</c:v>
                </c:pt>
                <c:pt idx="2">
                  <c:v>162.5</c:v>
                </c:pt>
                <c:pt idx="3">
                  <c:v>168.5</c:v>
                </c:pt>
                <c:pt idx="4">
                  <c:v>174.5</c:v>
                </c:pt>
                <c:pt idx="5">
                  <c:v>180.5</c:v>
                </c:pt>
                <c:pt idx="6">
                  <c:v>186.5</c:v>
                </c:pt>
              </c:numCache>
            </c:numRef>
          </c:cat>
          <c:val>
            <c:numRef>
              <c:f>'Tabla de frecuencia pregunta 2'!$L$6:$L$12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</c:v>
                </c:pt>
                <c:pt idx="3">
                  <c:v>11</c:v>
                </c:pt>
                <c:pt idx="4">
                  <c:v>10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D-43D6-924F-5E5BB2769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78527"/>
        <c:axId val="519287167"/>
      </c:lineChart>
      <c:catAx>
        <c:axId val="5192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87167"/>
        <c:crosses val="autoZero"/>
        <c:auto val="1"/>
        <c:lblAlgn val="ctr"/>
        <c:lblOffset val="100"/>
        <c:noMultiLvlLbl val="0"/>
      </c:catAx>
      <c:valAx>
        <c:axId val="5192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2'!$K$6:$K$12</c:f>
              <c:numCache>
                <c:formatCode>General</c:formatCode>
                <c:ptCount val="7"/>
                <c:pt idx="0">
                  <c:v>150.5</c:v>
                </c:pt>
                <c:pt idx="1">
                  <c:v>156.5</c:v>
                </c:pt>
                <c:pt idx="2">
                  <c:v>162.5</c:v>
                </c:pt>
                <c:pt idx="3">
                  <c:v>168.5</c:v>
                </c:pt>
                <c:pt idx="4">
                  <c:v>174.5</c:v>
                </c:pt>
                <c:pt idx="5">
                  <c:v>180.5</c:v>
                </c:pt>
                <c:pt idx="6">
                  <c:v>186.5</c:v>
                </c:pt>
              </c:numCache>
            </c:numRef>
          </c:cat>
          <c:val>
            <c:numRef>
              <c:f>'Tabla de frecuencia pregunta 2'!$M$6:$M$12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23</c:v>
                </c:pt>
                <c:pt idx="3">
                  <c:v>34</c:v>
                </c:pt>
                <c:pt idx="4">
                  <c:v>44</c:v>
                </c:pt>
                <c:pt idx="5">
                  <c:v>48</c:v>
                </c:pt>
                <c:pt idx="6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A-4A0E-B0AA-E5D651B53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89087"/>
        <c:axId val="519276127"/>
      </c:lineChart>
      <c:catAx>
        <c:axId val="519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6127"/>
        <c:crosses val="autoZero"/>
        <c:auto val="1"/>
        <c:lblAlgn val="ctr"/>
        <c:lblOffset val="100"/>
        <c:noMultiLvlLbl val="0"/>
      </c:catAx>
      <c:valAx>
        <c:axId val="5192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'Tabla de frecuencia pregunta 3'!$K$8:$K$14</c:f>
              <c:numCache>
                <c:formatCode>General</c:formatCode>
                <c:ptCount val="7"/>
                <c:pt idx="0">
                  <c:v>51.855000000000004</c:v>
                </c:pt>
                <c:pt idx="1">
                  <c:v>71.575000000000003</c:v>
                </c:pt>
                <c:pt idx="2">
                  <c:v>91.295000000000002</c:v>
                </c:pt>
                <c:pt idx="3">
                  <c:v>111.015</c:v>
                </c:pt>
                <c:pt idx="4">
                  <c:v>130.73500000000001</c:v>
                </c:pt>
                <c:pt idx="5">
                  <c:v>150.45499999999998</c:v>
                </c:pt>
                <c:pt idx="6">
                  <c:v>170.17500000000001</c:v>
                </c:pt>
              </c:numCache>
            </c:numRef>
          </c:cat>
          <c:val>
            <c:numRef>
              <c:f>'Tabla de frecuencia pregunta 3'!$L$8:$L$14</c:f>
              <c:numCache>
                <c:formatCode>General</c:formatCode>
                <c:ptCount val="7"/>
                <c:pt idx="0">
                  <c:v>8</c:v>
                </c:pt>
                <c:pt idx="1">
                  <c:v>28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3-48ED-A2C5-7186438DB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3218015"/>
        <c:axId val="1423224255"/>
      </c:barChart>
      <c:catAx>
        <c:axId val="142321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24255"/>
        <c:crosses val="autoZero"/>
        <c:auto val="1"/>
        <c:lblAlgn val="ctr"/>
        <c:lblOffset val="100"/>
        <c:noMultiLvlLbl val="0"/>
      </c:catAx>
      <c:valAx>
        <c:axId val="142322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18015"/>
        <c:crosses val="autoZero"/>
        <c:crossBetween val="between"/>
      </c:valAx>
      <c:spPr>
        <a:noFill/>
        <a:ln>
          <a:solidFill>
            <a:srgbClr val="C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</a:t>
            </a:r>
            <a:r>
              <a:rPr lang="en-US" baseline="0"/>
              <a:t> de frecuencia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3'!$K$8:$K$14</c:f>
              <c:numCache>
                <c:formatCode>General</c:formatCode>
                <c:ptCount val="7"/>
                <c:pt idx="0">
                  <c:v>51.855000000000004</c:v>
                </c:pt>
                <c:pt idx="1">
                  <c:v>71.575000000000003</c:v>
                </c:pt>
                <c:pt idx="2">
                  <c:v>91.295000000000002</c:v>
                </c:pt>
                <c:pt idx="3">
                  <c:v>111.015</c:v>
                </c:pt>
                <c:pt idx="4">
                  <c:v>130.73500000000001</c:v>
                </c:pt>
                <c:pt idx="5">
                  <c:v>150.45499999999998</c:v>
                </c:pt>
                <c:pt idx="6">
                  <c:v>170.17500000000001</c:v>
                </c:pt>
              </c:numCache>
            </c:numRef>
          </c:cat>
          <c:val>
            <c:numRef>
              <c:f>'Tabla de frecuencia pregunta 3'!$L$8:$L$14</c:f>
              <c:numCache>
                <c:formatCode>General</c:formatCode>
                <c:ptCount val="7"/>
                <c:pt idx="0">
                  <c:v>8</c:v>
                </c:pt>
                <c:pt idx="1">
                  <c:v>28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C-4CBA-9E53-ABDAA30D1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206015"/>
        <c:axId val="1423206495"/>
      </c:lineChart>
      <c:catAx>
        <c:axId val="142320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06495"/>
        <c:crosses val="autoZero"/>
        <c:auto val="1"/>
        <c:lblAlgn val="ctr"/>
        <c:lblOffset val="100"/>
        <c:noMultiLvlLbl val="0"/>
      </c:catAx>
      <c:valAx>
        <c:axId val="14232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0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3'!$K$8:$K$14</c:f>
              <c:numCache>
                <c:formatCode>General</c:formatCode>
                <c:ptCount val="7"/>
                <c:pt idx="0">
                  <c:v>51.855000000000004</c:v>
                </c:pt>
                <c:pt idx="1">
                  <c:v>71.575000000000003</c:v>
                </c:pt>
                <c:pt idx="2">
                  <c:v>91.295000000000002</c:v>
                </c:pt>
                <c:pt idx="3">
                  <c:v>111.015</c:v>
                </c:pt>
                <c:pt idx="4">
                  <c:v>130.73500000000001</c:v>
                </c:pt>
                <c:pt idx="5">
                  <c:v>150.45499999999998</c:v>
                </c:pt>
                <c:pt idx="6">
                  <c:v>170.17500000000001</c:v>
                </c:pt>
              </c:numCache>
            </c:numRef>
          </c:cat>
          <c:val>
            <c:numRef>
              <c:f>'Tabla de frecuencia pregunta 3'!$M$8:$M$14</c:f>
              <c:numCache>
                <c:formatCode>General</c:formatCode>
                <c:ptCount val="7"/>
                <c:pt idx="0">
                  <c:v>8</c:v>
                </c:pt>
                <c:pt idx="1">
                  <c:v>36</c:v>
                </c:pt>
                <c:pt idx="2">
                  <c:v>47</c:v>
                </c:pt>
                <c:pt idx="3">
                  <c:v>49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0-4030-9D98-10B57E050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222815"/>
        <c:axId val="1423222335"/>
      </c:lineChart>
      <c:catAx>
        <c:axId val="142322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22335"/>
        <c:crosses val="autoZero"/>
        <c:auto val="1"/>
        <c:lblAlgn val="ctr"/>
        <c:lblOffset val="100"/>
        <c:noMultiLvlLbl val="0"/>
      </c:catAx>
      <c:valAx>
        <c:axId val="142322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2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'Tabla de Frecuencia pregunta 4'!$K$8:$K$14</c:f>
              <c:numCache>
                <c:formatCode>General</c:formatCode>
                <c:ptCount val="7"/>
                <c:pt idx="0">
                  <c:v>80.2</c:v>
                </c:pt>
                <c:pt idx="1">
                  <c:v>82.7</c:v>
                </c:pt>
                <c:pt idx="2">
                  <c:v>85.2</c:v>
                </c:pt>
                <c:pt idx="3">
                  <c:v>87.7</c:v>
                </c:pt>
                <c:pt idx="4">
                  <c:v>90.2</c:v>
                </c:pt>
                <c:pt idx="5">
                  <c:v>92.7</c:v>
                </c:pt>
                <c:pt idx="6">
                  <c:v>95.2</c:v>
                </c:pt>
              </c:numCache>
            </c:numRef>
          </c:cat>
          <c:val>
            <c:numRef>
              <c:f>'Tabla de Frecuencia pregunta 4'!$L$8:$L$14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19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7-4A87-BF90-710E57EF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71364256"/>
        <c:axId val="1271363296"/>
      </c:barChart>
      <c:catAx>
        <c:axId val="12713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3296"/>
        <c:crosses val="autoZero"/>
        <c:auto val="1"/>
        <c:lblAlgn val="ctr"/>
        <c:lblOffset val="100"/>
        <c:noMultiLvlLbl val="0"/>
      </c:catAx>
      <c:valAx>
        <c:axId val="12713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</a:t>
            </a:r>
            <a:r>
              <a:rPr lang="en-US" baseline="0"/>
              <a:t> de frecuencia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'Tabla de Frecuencia pregunta 4'!$K$8:$K$14</c:f>
              <c:numCache>
                <c:formatCode>General</c:formatCode>
                <c:ptCount val="7"/>
                <c:pt idx="0">
                  <c:v>80.2</c:v>
                </c:pt>
                <c:pt idx="1">
                  <c:v>82.7</c:v>
                </c:pt>
                <c:pt idx="2">
                  <c:v>85.2</c:v>
                </c:pt>
                <c:pt idx="3">
                  <c:v>87.7</c:v>
                </c:pt>
                <c:pt idx="4">
                  <c:v>90.2</c:v>
                </c:pt>
                <c:pt idx="5">
                  <c:v>92.7</c:v>
                </c:pt>
                <c:pt idx="6">
                  <c:v>95.2</c:v>
                </c:pt>
              </c:numCache>
            </c:numRef>
          </c:cat>
          <c:val>
            <c:numRef>
              <c:f>'Tabla de Frecuencia pregunta 4'!$L$8:$L$14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19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C-445D-8BDD-EC5CA74C3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158847"/>
        <c:axId val="531159807"/>
      </c:lineChart>
      <c:catAx>
        <c:axId val="5311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59807"/>
        <c:crosses val="autoZero"/>
        <c:auto val="1"/>
        <c:lblAlgn val="ctr"/>
        <c:lblOffset val="100"/>
        <c:noMultiLvlLbl val="0"/>
      </c:catAx>
      <c:valAx>
        <c:axId val="53115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651656</xdr:colOff>
      <xdr:row>1</xdr:row>
      <xdr:rowOff>134589</xdr:rowOff>
    </xdr:from>
    <xdr:to>
      <xdr:col>27</xdr:col>
      <xdr:colOff>490292</xdr:colOff>
      <xdr:row>17</xdr:row>
      <xdr:rowOff>81502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5A9426-C194-892E-6EBC-794F14198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679420</xdr:colOff>
      <xdr:row>0</xdr:row>
      <xdr:rowOff>254473</xdr:rowOff>
    </xdr:from>
    <xdr:to>
      <xdr:col>21</xdr:col>
      <xdr:colOff>466769</xdr:colOff>
      <xdr:row>17</xdr:row>
      <xdr:rowOff>118376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49C208-627C-964C-6323-0ED94B006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178762</xdr:colOff>
      <xdr:row>20</xdr:row>
      <xdr:rowOff>41816</xdr:rowOff>
    </xdr:from>
    <xdr:to>
      <xdr:col>24</xdr:col>
      <xdr:colOff>772203</xdr:colOff>
      <xdr:row>36</xdr:row>
      <xdr:rowOff>181569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87D006-8091-3FCC-8192-94490EDBF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368578</xdr:colOff>
      <xdr:row>16</xdr:row>
      <xdr:rowOff>144117</xdr:rowOff>
    </xdr:from>
    <xdr:to>
      <xdr:col>10</xdr:col>
      <xdr:colOff>169795</xdr:colOff>
      <xdr:row>33</xdr:row>
      <xdr:rowOff>71230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483BA9-82C7-035D-CE82-8F22E4F6C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360295</xdr:colOff>
      <xdr:row>16</xdr:row>
      <xdr:rowOff>144115</xdr:rowOff>
    </xdr:from>
    <xdr:to>
      <xdr:col>16</xdr:col>
      <xdr:colOff>161513</xdr:colOff>
      <xdr:row>33</xdr:row>
      <xdr:rowOff>71228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842D28-558B-47AB-396A-DCA463836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378770</xdr:colOff>
      <xdr:row>16</xdr:row>
      <xdr:rowOff>142843</xdr:rowOff>
    </xdr:from>
    <xdr:to>
      <xdr:col>22</xdr:col>
      <xdr:colOff>179988</xdr:colOff>
      <xdr:row>33</xdr:row>
      <xdr:rowOff>74416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DA7D3C-39EE-005F-9EA3-EC856353E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690885</xdr:colOff>
      <xdr:row>19</xdr:row>
      <xdr:rowOff>66132</xdr:rowOff>
    </xdr:from>
    <xdr:to>
      <xdr:col>12</xdr:col>
      <xdr:colOff>543400</xdr:colOff>
      <xdr:row>35</xdr:row>
      <xdr:rowOff>56300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4D579B-7EFA-4F82-17DE-462F19ADC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63501</xdr:colOff>
      <xdr:row>19</xdr:row>
      <xdr:rowOff>51858</xdr:rowOff>
    </xdr:from>
    <xdr:to>
      <xdr:col>18</xdr:col>
      <xdr:colOff>666751</xdr:colOff>
      <xdr:row>35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CF80BA-1378-7EF2-1DFC-A9E6E1142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95250</xdr:colOff>
      <xdr:row>19</xdr:row>
      <xdr:rowOff>20108</xdr:rowOff>
    </xdr:from>
    <xdr:to>
      <xdr:col>24</xdr:col>
      <xdr:colOff>698500</xdr:colOff>
      <xdr:row>35</xdr:row>
      <xdr:rowOff>53975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BC33F1F-D22E-A52B-D890-997CDE2F9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24</xdr:row>
      <xdr:rowOff>99848</xdr:rowOff>
    </xdr:from>
    <xdr:to>
      <xdr:col>12</xdr:col>
      <xdr:colOff>477345</xdr:colOff>
      <xdr:row>41</xdr:row>
      <xdr:rowOff>14014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0F12B6-6B22-6C12-36EC-BAC6CE377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705068</xdr:colOff>
      <xdr:row>24</xdr:row>
      <xdr:rowOff>143642</xdr:rowOff>
    </xdr:from>
    <xdr:to>
      <xdr:col>18</xdr:col>
      <xdr:colOff>547413</xdr:colOff>
      <xdr:row>41</xdr:row>
      <xdr:rowOff>57808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83BD6A-8025-6E8F-7FD8-DF466493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52">
  <tableColumns count="22">
    <tableColumn id="1" xr3:uid="{00000000-0010-0000-0000-000001000000}" name="Marca temporal"/>
    <tableColumn id="2" xr3:uid="{00000000-0010-0000-0000-000002000000}" name="Puntuación"/>
    <tableColumn id="3" xr3:uid="{00000000-0010-0000-0000-000003000000}" name="Ingrese su Nombre completo"/>
    <tableColumn id="4" xr3:uid="{00000000-0010-0000-0000-000004000000}" name="Ingrese su Edad"/>
    <tableColumn id="5" xr3:uid="{00000000-0010-0000-0000-000005000000}" name="Ingrese su estatura en cm"/>
    <tableColumn id="6" xr3:uid="{00000000-0010-0000-0000-000006000000}" name="Ingrese su peso en Kg"/>
    <tableColumn id="7" xr3:uid="{00000000-0010-0000-0000-000007000000}" name="Ingrese su promedio del último semestre"/>
    <tableColumn id="8" xr3:uid="{00000000-0010-0000-0000-000008000000}" name="Cuántos días a la semana asiste UAM?"/>
    <tableColumn id="9" xr3:uid="{00000000-0010-0000-0000-000009000000}" name="Realiza prácticas clínicas actualmente?"/>
    <tableColumn id="10" xr3:uid="{00000000-0010-0000-0000-00000A000000}" name="Cuantas horas duerme en promedio por noche durante los dias de semana? (Lunes - Viernes)"/>
    <tableColumn id="11" xr3:uid="{00000000-0010-0000-0000-00000B000000}" name="Cuantas horas duerme en promedio por noche los fines de semana?"/>
    <tableColumn id="12" xr3:uid="{00000000-0010-0000-0000-00000C000000}" name="Cuantas horas duerme en promedio la noche previa a un examen?"/>
    <tableColumn id="13" xr3:uid="{00000000-0010-0000-0000-00000D000000}" name="Siente que la cantidad de sueño afecta un rendimiento académico?"/>
    <tableColumn id="14" xr3:uid="{00000000-0010-0000-0000-00000E000000}" name="Ha sentido que la falta de sueño le afecta en su concentración o memoria al estudiar"/>
    <tableColumn id="15" xr3:uid="{00000000-0010-0000-0000-00000F000000}" name="Con qué frecuencia se queda despierto hasta tarde estudiando?"/>
    <tableColumn id="16" xr3:uid="{00000000-0010-0000-0000-000010000000}" name="Ha presentado somnolencia durante clases o exámenes debido a la falta de sueño?"/>
    <tableColumn id="17" xr3:uid="{00000000-0010-0000-0000-000011000000}" name="Cuál es su nivel de estrés académico en una escala 1 al 5? (1 = muy baja, 5 = muy alto)  "/>
    <tableColumn id="18" xr3:uid="{00000000-0010-0000-0000-000012000000}" name="Realiza actividad física o ejercicio regularmente?"/>
    <tableColumn id="19" xr3:uid="{00000000-0010-0000-0000-000013000000}" name="Cuál considera que es la razón por la que duerme menos de lo recomendado?"/>
    <tableColumn id="20" xr3:uid="{00000000-0010-0000-0000-000014000000}" name="Usa algún método para mejorar su calidad de sueño? (Ejemplo: técnicas de relajación, horarios regulares, medicamentos, etc.) "/>
    <tableColumn id="21" xr3:uid="{00000000-0010-0000-0000-000015000000}" name="Qué estrategias utiliza para mantenerse alerta en clases, prácticas clínicas o exámenes cuando no ha dormido bien? "/>
    <tableColumn id="22" xr3:uid="{00000000-0010-0000-0000-000016000000}" name="Cómo calificaría su calidad de sueño en una escala del 1 al 5? (1 = muy mala, 5 = excelente)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2"/>
  <sheetViews>
    <sheetView topLeftCell="O1" zoomScale="103" workbookViewId="0">
      <pane ySplit="1" topLeftCell="A2" activePane="bottomLeft" state="frozen"/>
      <selection pane="bottomLeft" activeCell="G1" sqref="G1"/>
    </sheetView>
  </sheetViews>
  <sheetFormatPr baseColWidth="10" defaultColWidth="12.6640625" defaultRowHeight="15.75" customHeight="1" x14ac:dyDescent="0.25"/>
  <cols>
    <col min="1" max="2" width="18.88671875" customWidth="1"/>
    <col min="3" max="3" width="26.33203125" customWidth="1"/>
    <col min="4" max="4" width="18.88671875" customWidth="1"/>
    <col min="5" max="5" width="24.109375" customWidth="1"/>
    <col min="6" max="6" width="21.33203125" customWidth="1"/>
    <col min="7" max="7" width="34.88671875" customWidth="1"/>
    <col min="8" max="8" width="33.44140625" customWidth="1"/>
    <col min="9" max="9" width="33.88671875" customWidth="1"/>
    <col min="10" max="10" width="51.44140625" customWidth="1"/>
    <col min="11" max="14" width="37.6640625" customWidth="1"/>
    <col min="15" max="15" width="50.88671875" customWidth="1"/>
    <col min="16" max="20" width="37.6640625" customWidth="1"/>
    <col min="21" max="21" width="42.77734375" customWidth="1"/>
    <col min="22" max="22" width="78.6640625" bestFit="1" customWidth="1"/>
    <col min="23" max="28" width="18.8867187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5">
      <c r="A2" s="4">
        <v>45771.657905578701</v>
      </c>
      <c r="B2" s="5">
        <v>0</v>
      </c>
      <c r="C2" s="5" t="s">
        <v>22</v>
      </c>
      <c r="D2" s="5">
        <v>19</v>
      </c>
      <c r="E2" s="5">
        <v>173</v>
      </c>
      <c r="F2" s="5">
        <v>90</v>
      </c>
      <c r="G2" s="5">
        <v>92</v>
      </c>
      <c r="H2" s="5">
        <v>5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29</v>
      </c>
      <c r="Q2" s="5">
        <v>3</v>
      </c>
      <c r="R2" s="5" t="s">
        <v>23</v>
      </c>
      <c r="S2" s="5" t="s">
        <v>30</v>
      </c>
      <c r="T2" s="5" t="s">
        <v>23</v>
      </c>
      <c r="U2" s="5" t="s">
        <v>31</v>
      </c>
      <c r="V2" s="6">
        <v>5</v>
      </c>
    </row>
    <row r="3" spans="1:22" x14ac:dyDescent="0.25">
      <c r="A3" s="7">
        <v>45771.695484768519</v>
      </c>
      <c r="B3" s="8">
        <v>0</v>
      </c>
      <c r="C3" s="8" t="s">
        <v>32</v>
      </c>
      <c r="D3" s="8">
        <v>18</v>
      </c>
      <c r="E3" s="8">
        <v>170</v>
      </c>
      <c r="F3" s="8">
        <v>150</v>
      </c>
      <c r="G3" s="8">
        <v>79</v>
      </c>
      <c r="H3" s="8">
        <v>5</v>
      </c>
      <c r="I3" s="8" t="s">
        <v>23</v>
      </c>
      <c r="J3" s="8" t="s">
        <v>24</v>
      </c>
      <c r="K3" s="8" t="s">
        <v>33</v>
      </c>
      <c r="L3" s="8" t="s">
        <v>26</v>
      </c>
      <c r="M3" s="8" t="s">
        <v>34</v>
      </c>
      <c r="N3" s="8" t="s">
        <v>34</v>
      </c>
      <c r="O3" s="8" t="s">
        <v>35</v>
      </c>
      <c r="P3" s="8" t="s">
        <v>36</v>
      </c>
      <c r="Q3" s="8">
        <v>4</v>
      </c>
      <c r="R3" s="8" t="s">
        <v>23</v>
      </c>
      <c r="S3" s="8" t="s">
        <v>37</v>
      </c>
      <c r="T3" s="8" t="s">
        <v>38</v>
      </c>
      <c r="U3" s="8" t="s">
        <v>39</v>
      </c>
      <c r="V3" s="9">
        <v>2</v>
      </c>
    </row>
    <row r="4" spans="1:22" x14ac:dyDescent="0.25">
      <c r="A4" s="4">
        <v>45771.698491284726</v>
      </c>
      <c r="B4" s="5">
        <v>0</v>
      </c>
      <c r="C4" s="5" t="s">
        <v>40</v>
      </c>
      <c r="D4" s="5">
        <v>17</v>
      </c>
      <c r="E4" s="5">
        <v>156</v>
      </c>
      <c r="F4" s="5">
        <v>180</v>
      </c>
      <c r="G4" s="5">
        <v>86</v>
      </c>
      <c r="H4" s="5">
        <v>5</v>
      </c>
      <c r="I4" s="5" t="s">
        <v>23</v>
      </c>
      <c r="J4" s="5" t="s">
        <v>24</v>
      </c>
      <c r="K4" s="5" t="s">
        <v>33</v>
      </c>
      <c r="L4" s="5" t="s">
        <v>26</v>
      </c>
      <c r="M4" s="5" t="s">
        <v>34</v>
      </c>
      <c r="N4" s="5" t="s">
        <v>34</v>
      </c>
      <c r="O4" s="5" t="s">
        <v>35</v>
      </c>
      <c r="P4" s="5" t="s">
        <v>35</v>
      </c>
      <c r="Q4" s="5">
        <v>5</v>
      </c>
      <c r="R4" s="5" t="s">
        <v>23</v>
      </c>
      <c r="S4" s="5" t="s">
        <v>41</v>
      </c>
      <c r="T4" s="5" t="s">
        <v>38</v>
      </c>
      <c r="U4" s="5" t="s">
        <v>31</v>
      </c>
      <c r="V4" s="6">
        <v>2</v>
      </c>
    </row>
    <row r="5" spans="1:22" x14ac:dyDescent="0.25">
      <c r="A5" s="7">
        <v>45771.69977655093</v>
      </c>
      <c r="B5" s="8">
        <v>0</v>
      </c>
      <c r="C5" s="8" t="s">
        <v>42</v>
      </c>
      <c r="D5" s="8">
        <v>18</v>
      </c>
      <c r="E5" s="8">
        <v>148</v>
      </c>
      <c r="F5" s="8">
        <v>70</v>
      </c>
      <c r="G5" s="8">
        <v>82</v>
      </c>
      <c r="H5" s="8">
        <v>5</v>
      </c>
      <c r="I5" s="8" t="s">
        <v>23</v>
      </c>
      <c r="J5" s="8" t="s">
        <v>26</v>
      </c>
      <c r="K5" s="8" t="s">
        <v>24</v>
      </c>
      <c r="L5" s="8" t="s">
        <v>26</v>
      </c>
      <c r="M5" s="8" t="s">
        <v>34</v>
      </c>
      <c r="N5" s="8" t="s">
        <v>34</v>
      </c>
      <c r="O5" s="8" t="s">
        <v>35</v>
      </c>
      <c r="P5" s="8" t="s">
        <v>35</v>
      </c>
      <c r="Q5" s="8">
        <v>3</v>
      </c>
      <c r="R5" s="8" t="s">
        <v>38</v>
      </c>
      <c r="S5" s="8" t="s">
        <v>37</v>
      </c>
      <c r="T5" s="8" t="s">
        <v>23</v>
      </c>
      <c r="U5" s="8" t="s">
        <v>31</v>
      </c>
      <c r="V5" s="9">
        <v>2</v>
      </c>
    </row>
    <row r="6" spans="1:22" x14ac:dyDescent="0.25">
      <c r="A6" s="4">
        <v>45771.701966898152</v>
      </c>
      <c r="B6" s="5">
        <v>0</v>
      </c>
      <c r="C6" s="5" t="s">
        <v>43</v>
      </c>
      <c r="D6" s="5">
        <v>21</v>
      </c>
      <c r="E6" s="5">
        <v>172</v>
      </c>
      <c r="F6" s="5">
        <v>70</v>
      </c>
      <c r="G6" s="5">
        <v>95</v>
      </c>
      <c r="H6" s="5">
        <v>6</v>
      </c>
      <c r="I6" s="5" t="s">
        <v>38</v>
      </c>
      <c r="J6" s="5" t="s">
        <v>26</v>
      </c>
      <c r="K6" s="5" t="s">
        <v>24</v>
      </c>
      <c r="L6" s="5" t="s">
        <v>26</v>
      </c>
      <c r="M6" s="5" t="s">
        <v>44</v>
      </c>
      <c r="N6" s="5" t="s">
        <v>28</v>
      </c>
      <c r="O6" s="5" t="s">
        <v>36</v>
      </c>
      <c r="P6" s="5" t="s">
        <v>29</v>
      </c>
      <c r="Q6" s="5">
        <v>5</v>
      </c>
      <c r="R6" s="5" t="s">
        <v>38</v>
      </c>
      <c r="S6" s="5" t="s">
        <v>37</v>
      </c>
      <c r="T6" s="5" t="s">
        <v>38</v>
      </c>
      <c r="U6" s="5" t="s">
        <v>39</v>
      </c>
      <c r="V6" s="6">
        <v>1</v>
      </c>
    </row>
    <row r="7" spans="1:22" x14ac:dyDescent="0.25">
      <c r="A7" s="7">
        <v>45771.705055833329</v>
      </c>
      <c r="B7" s="8">
        <v>0</v>
      </c>
      <c r="C7" s="8" t="s">
        <v>45</v>
      </c>
      <c r="D7" s="8">
        <v>18</v>
      </c>
      <c r="E7" s="8">
        <v>155</v>
      </c>
      <c r="F7" s="8">
        <v>55</v>
      </c>
      <c r="G7" s="8">
        <v>89</v>
      </c>
      <c r="H7" s="8">
        <v>4</v>
      </c>
      <c r="I7" s="8" t="s">
        <v>23</v>
      </c>
      <c r="J7" s="8" t="s">
        <v>24</v>
      </c>
      <c r="K7" s="8" t="s">
        <v>25</v>
      </c>
      <c r="L7" s="8" t="s">
        <v>26</v>
      </c>
      <c r="M7" s="8" t="s">
        <v>28</v>
      </c>
      <c r="N7" s="8" t="s">
        <v>28</v>
      </c>
      <c r="O7" s="8" t="s">
        <v>29</v>
      </c>
      <c r="P7" s="8" t="s">
        <v>29</v>
      </c>
      <c r="Q7" s="8">
        <v>4</v>
      </c>
      <c r="R7" s="8" t="s">
        <v>23</v>
      </c>
      <c r="S7" s="8" t="s">
        <v>41</v>
      </c>
      <c r="T7" s="8" t="s">
        <v>38</v>
      </c>
      <c r="U7" s="8" t="s">
        <v>39</v>
      </c>
      <c r="V7" s="9">
        <v>3</v>
      </c>
    </row>
    <row r="8" spans="1:22" x14ac:dyDescent="0.25">
      <c r="A8" s="4">
        <v>45771.707290416671</v>
      </c>
      <c r="B8" s="5">
        <v>0</v>
      </c>
      <c r="C8" s="5" t="s">
        <v>46</v>
      </c>
      <c r="D8" s="5">
        <v>18</v>
      </c>
      <c r="E8" s="5">
        <v>169</v>
      </c>
      <c r="F8" s="5">
        <v>52.16</v>
      </c>
      <c r="G8" s="5">
        <v>91</v>
      </c>
      <c r="H8" s="5">
        <v>4</v>
      </c>
      <c r="I8" s="5" t="s">
        <v>23</v>
      </c>
      <c r="J8" s="5" t="s">
        <v>33</v>
      </c>
      <c r="K8" s="5" t="s">
        <v>25</v>
      </c>
      <c r="L8" s="5" t="s">
        <v>33</v>
      </c>
      <c r="M8" s="5" t="s">
        <v>34</v>
      </c>
      <c r="N8" s="5" t="s">
        <v>34</v>
      </c>
      <c r="O8" s="5" t="s">
        <v>29</v>
      </c>
      <c r="P8" s="5" t="s">
        <v>47</v>
      </c>
      <c r="Q8" s="5">
        <v>3</v>
      </c>
      <c r="R8" s="5" t="s">
        <v>23</v>
      </c>
      <c r="S8" s="5" t="s">
        <v>37</v>
      </c>
      <c r="T8" s="5" t="s">
        <v>38</v>
      </c>
      <c r="U8" s="5" t="s">
        <v>31</v>
      </c>
      <c r="V8" s="6">
        <v>4</v>
      </c>
    </row>
    <row r="9" spans="1:22" x14ac:dyDescent="0.25">
      <c r="A9" s="7">
        <v>45771.710360173616</v>
      </c>
      <c r="B9" s="8">
        <v>0</v>
      </c>
      <c r="C9" s="8" t="s">
        <v>48</v>
      </c>
      <c r="D9" s="8">
        <v>18</v>
      </c>
      <c r="E9" s="8">
        <v>168</v>
      </c>
      <c r="F9" s="8">
        <v>68</v>
      </c>
      <c r="G9" s="8">
        <v>90</v>
      </c>
      <c r="H9" s="8">
        <v>6</v>
      </c>
      <c r="I9" s="8" t="s">
        <v>23</v>
      </c>
      <c r="J9" s="8" t="s">
        <v>26</v>
      </c>
      <c r="K9" s="8" t="s">
        <v>24</v>
      </c>
      <c r="L9" s="8" t="s">
        <v>49</v>
      </c>
      <c r="M9" s="8" t="s">
        <v>28</v>
      </c>
      <c r="N9" s="8" t="s">
        <v>27</v>
      </c>
      <c r="O9" s="8" t="s">
        <v>29</v>
      </c>
      <c r="P9" s="8" t="s">
        <v>29</v>
      </c>
      <c r="Q9" s="8">
        <v>3</v>
      </c>
      <c r="R9" s="8" t="s">
        <v>38</v>
      </c>
      <c r="S9" s="8" t="s">
        <v>41</v>
      </c>
      <c r="T9" s="8" t="s">
        <v>38</v>
      </c>
      <c r="U9" s="8" t="s">
        <v>39</v>
      </c>
      <c r="V9" s="9">
        <v>2</v>
      </c>
    </row>
    <row r="10" spans="1:22" x14ac:dyDescent="0.25">
      <c r="A10" s="4">
        <v>45771.711486053246</v>
      </c>
      <c r="B10" s="5">
        <v>0</v>
      </c>
      <c r="C10" s="5" t="s">
        <v>50</v>
      </c>
      <c r="D10" s="5">
        <v>18</v>
      </c>
      <c r="E10" s="5">
        <v>160</v>
      </c>
      <c r="F10" s="5">
        <v>50</v>
      </c>
      <c r="G10" s="5">
        <v>90</v>
      </c>
      <c r="H10" s="5">
        <v>5</v>
      </c>
      <c r="I10" s="5" t="s">
        <v>23</v>
      </c>
      <c r="J10" s="5" t="s">
        <v>26</v>
      </c>
      <c r="K10" s="5" t="s">
        <v>33</v>
      </c>
      <c r="L10" s="5" t="s">
        <v>26</v>
      </c>
      <c r="M10" s="5" t="s">
        <v>28</v>
      </c>
      <c r="N10" s="5" t="s">
        <v>34</v>
      </c>
      <c r="O10" s="5" t="s">
        <v>35</v>
      </c>
      <c r="P10" s="5" t="s">
        <v>29</v>
      </c>
      <c r="Q10" s="5">
        <v>4</v>
      </c>
      <c r="R10" s="5" t="s">
        <v>38</v>
      </c>
      <c r="S10" s="5" t="s">
        <v>37</v>
      </c>
      <c r="T10" s="5" t="s">
        <v>38</v>
      </c>
      <c r="U10" s="5" t="s">
        <v>39</v>
      </c>
      <c r="V10" s="6">
        <v>3</v>
      </c>
    </row>
    <row r="11" spans="1:22" x14ac:dyDescent="0.25">
      <c r="A11" s="7">
        <v>45771.714059224541</v>
      </c>
      <c r="B11" s="8">
        <v>0</v>
      </c>
      <c r="C11" s="8" t="s">
        <v>51</v>
      </c>
      <c r="D11" s="8">
        <v>18</v>
      </c>
      <c r="E11" s="8">
        <v>157</v>
      </c>
      <c r="F11" s="8">
        <v>61.68</v>
      </c>
      <c r="G11" s="8">
        <v>96</v>
      </c>
      <c r="H11" s="8">
        <v>5</v>
      </c>
      <c r="I11" s="8" t="s">
        <v>23</v>
      </c>
      <c r="J11" s="8" t="s">
        <v>24</v>
      </c>
      <c r="K11" s="8" t="s">
        <v>33</v>
      </c>
      <c r="L11" s="8" t="s">
        <v>24</v>
      </c>
      <c r="M11" s="8" t="s">
        <v>28</v>
      </c>
      <c r="N11" s="8" t="s">
        <v>27</v>
      </c>
      <c r="O11" s="8" t="s">
        <v>29</v>
      </c>
      <c r="P11" s="8" t="s">
        <v>29</v>
      </c>
      <c r="Q11" s="8">
        <v>3</v>
      </c>
      <c r="R11" s="8" t="s">
        <v>23</v>
      </c>
      <c r="S11" s="8" t="s">
        <v>41</v>
      </c>
      <c r="T11" s="8" t="s">
        <v>23</v>
      </c>
      <c r="U11" s="8" t="s">
        <v>39</v>
      </c>
      <c r="V11" s="9">
        <v>3</v>
      </c>
    </row>
    <row r="12" spans="1:22" x14ac:dyDescent="0.25">
      <c r="A12" s="4">
        <v>45771.714090104171</v>
      </c>
      <c r="B12" s="5">
        <v>0</v>
      </c>
      <c r="C12" s="5" t="s">
        <v>52</v>
      </c>
      <c r="D12" s="5">
        <v>17</v>
      </c>
      <c r="E12" s="5">
        <v>173</v>
      </c>
      <c r="F12" s="5">
        <v>61</v>
      </c>
      <c r="G12" s="5">
        <v>86</v>
      </c>
      <c r="H12" s="5">
        <v>5</v>
      </c>
      <c r="I12" s="5" t="s">
        <v>23</v>
      </c>
      <c r="J12" s="5" t="s">
        <v>33</v>
      </c>
      <c r="K12" s="5" t="s">
        <v>33</v>
      </c>
      <c r="L12" s="5" t="s">
        <v>24</v>
      </c>
      <c r="M12" s="5" t="s">
        <v>34</v>
      </c>
      <c r="N12" s="5" t="s">
        <v>28</v>
      </c>
      <c r="O12" s="5" t="s">
        <v>29</v>
      </c>
      <c r="P12" s="5" t="s">
        <v>29</v>
      </c>
      <c r="Q12" s="5">
        <v>3</v>
      </c>
      <c r="R12" s="5" t="s">
        <v>38</v>
      </c>
      <c r="S12" s="5" t="s">
        <v>30</v>
      </c>
      <c r="T12" s="5" t="s">
        <v>38</v>
      </c>
      <c r="U12" s="5" t="s">
        <v>39</v>
      </c>
      <c r="V12" s="6">
        <v>3</v>
      </c>
    </row>
    <row r="13" spans="1:22" x14ac:dyDescent="0.25">
      <c r="A13" s="7">
        <v>45771.714358460653</v>
      </c>
      <c r="B13" s="8">
        <v>0</v>
      </c>
      <c r="C13" s="8" t="s">
        <v>53</v>
      </c>
      <c r="D13" s="8">
        <v>18</v>
      </c>
      <c r="E13" s="8">
        <v>168</v>
      </c>
      <c r="F13" s="8">
        <v>60</v>
      </c>
      <c r="G13" s="8">
        <v>91</v>
      </c>
      <c r="H13" s="8">
        <v>5</v>
      </c>
      <c r="I13" s="8" t="s">
        <v>23</v>
      </c>
      <c r="J13" s="8" t="s">
        <v>24</v>
      </c>
      <c r="K13" s="8" t="s">
        <v>33</v>
      </c>
      <c r="L13" s="8" t="s">
        <v>24</v>
      </c>
      <c r="M13" s="8" t="s">
        <v>34</v>
      </c>
      <c r="N13" s="8" t="s">
        <v>34</v>
      </c>
      <c r="O13" s="8" t="s">
        <v>29</v>
      </c>
      <c r="P13" s="8" t="s">
        <v>29</v>
      </c>
      <c r="Q13" s="8">
        <v>2</v>
      </c>
      <c r="R13" s="8" t="s">
        <v>23</v>
      </c>
      <c r="S13" s="8" t="s">
        <v>30</v>
      </c>
      <c r="T13" s="8" t="s">
        <v>23</v>
      </c>
      <c r="U13" s="8" t="s">
        <v>39</v>
      </c>
      <c r="V13" s="9">
        <v>3</v>
      </c>
    </row>
    <row r="14" spans="1:22" x14ac:dyDescent="0.25">
      <c r="A14" s="4">
        <v>45771.718943773143</v>
      </c>
      <c r="B14" s="5">
        <v>0</v>
      </c>
      <c r="C14" s="5" t="s">
        <v>54</v>
      </c>
      <c r="D14" s="5">
        <v>18</v>
      </c>
      <c r="E14" s="5">
        <v>160</v>
      </c>
      <c r="F14" s="5">
        <v>65</v>
      </c>
      <c r="G14" s="5">
        <v>90</v>
      </c>
      <c r="H14" s="5">
        <v>5</v>
      </c>
      <c r="I14" s="5" t="s">
        <v>38</v>
      </c>
      <c r="J14" s="5" t="s">
        <v>33</v>
      </c>
      <c r="K14" s="5" t="s">
        <v>25</v>
      </c>
      <c r="L14" s="5" t="s">
        <v>33</v>
      </c>
      <c r="M14" s="5" t="s">
        <v>34</v>
      </c>
      <c r="N14" s="5" t="s">
        <v>34</v>
      </c>
      <c r="O14" s="5" t="s">
        <v>29</v>
      </c>
      <c r="P14" s="5" t="s">
        <v>29</v>
      </c>
      <c r="Q14" s="5">
        <v>5</v>
      </c>
      <c r="R14" s="5" t="s">
        <v>38</v>
      </c>
      <c r="S14" s="5" t="s">
        <v>41</v>
      </c>
      <c r="T14" s="5" t="s">
        <v>38</v>
      </c>
      <c r="U14" s="5" t="s">
        <v>31</v>
      </c>
      <c r="V14" s="6">
        <v>4</v>
      </c>
    </row>
    <row r="15" spans="1:22" x14ac:dyDescent="0.25">
      <c r="A15" s="7">
        <v>45771.723123981486</v>
      </c>
      <c r="B15" s="8">
        <v>0</v>
      </c>
      <c r="C15" s="8" t="s">
        <v>55</v>
      </c>
      <c r="D15" s="8">
        <v>19</v>
      </c>
      <c r="E15" s="8">
        <v>161</v>
      </c>
      <c r="F15" s="8">
        <v>48.6</v>
      </c>
      <c r="G15" s="8">
        <v>90</v>
      </c>
      <c r="H15" s="8">
        <v>5</v>
      </c>
      <c r="I15" s="8" t="s">
        <v>38</v>
      </c>
      <c r="J15" s="8" t="s">
        <v>33</v>
      </c>
      <c r="K15" s="8" t="s">
        <v>25</v>
      </c>
      <c r="L15" s="8" t="s">
        <v>24</v>
      </c>
      <c r="M15" s="8" t="s">
        <v>28</v>
      </c>
      <c r="N15" s="8" t="s">
        <v>27</v>
      </c>
      <c r="O15" s="8" t="s">
        <v>29</v>
      </c>
      <c r="P15" s="8" t="s">
        <v>35</v>
      </c>
      <c r="Q15" s="8">
        <v>3</v>
      </c>
      <c r="R15" s="8" t="s">
        <v>38</v>
      </c>
      <c r="S15" s="8" t="s">
        <v>30</v>
      </c>
      <c r="T15" s="8" t="s">
        <v>23</v>
      </c>
      <c r="U15" s="8" t="s">
        <v>31</v>
      </c>
      <c r="V15" s="9">
        <v>4</v>
      </c>
    </row>
    <row r="16" spans="1:22" x14ac:dyDescent="0.25">
      <c r="A16" s="4">
        <v>45771.723788229167</v>
      </c>
      <c r="B16" s="5">
        <v>0</v>
      </c>
      <c r="C16" s="5" t="s">
        <v>56</v>
      </c>
      <c r="D16" s="5">
        <v>18</v>
      </c>
      <c r="E16" s="5">
        <v>170</v>
      </c>
      <c r="F16" s="5">
        <v>58</v>
      </c>
      <c r="G16" s="5">
        <v>90</v>
      </c>
      <c r="H16" s="5">
        <v>4</v>
      </c>
      <c r="I16" s="5" t="s">
        <v>23</v>
      </c>
      <c r="J16" s="5" t="s">
        <v>33</v>
      </c>
      <c r="K16" s="5" t="s">
        <v>25</v>
      </c>
      <c r="L16" s="5" t="s">
        <v>33</v>
      </c>
      <c r="M16" s="5" t="s">
        <v>28</v>
      </c>
      <c r="N16" s="5" t="s">
        <v>28</v>
      </c>
      <c r="O16" s="5" t="s">
        <v>35</v>
      </c>
      <c r="P16" s="5" t="s">
        <v>29</v>
      </c>
      <c r="Q16" s="5">
        <v>3</v>
      </c>
      <c r="R16" s="5" t="s">
        <v>38</v>
      </c>
      <c r="S16" s="5" t="s">
        <v>30</v>
      </c>
      <c r="T16" s="5" t="s">
        <v>23</v>
      </c>
      <c r="U16" s="5" t="s">
        <v>57</v>
      </c>
      <c r="V16" s="6">
        <v>2</v>
      </c>
    </row>
    <row r="17" spans="1:22" x14ac:dyDescent="0.25">
      <c r="A17" s="7">
        <v>45771.724242488424</v>
      </c>
      <c r="B17" s="8">
        <v>0</v>
      </c>
      <c r="C17" s="8" t="s">
        <v>58</v>
      </c>
      <c r="D17" s="8">
        <v>19</v>
      </c>
      <c r="E17" s="8">
        <v>165</v>
      </c>
      <c r="F17" s="8">
        <v>70</v>
      </c>
      <c r="G17" s="8">
        <v>91</v>
      </c>
      <c r="H17" s="8">
        <v>6</v>
      </c>
      <c r="I17" s="8" t="s">
        <v>38</v>
      </c>
      <c r="J17" s="8" t="s">
        <v>24</v>
      </c>
      <c r="K17" s="8" t="s">
        <v>33</v>
      </c>
      <c r="L17" s="8" t="s">
        <v>26</v>
      </c>
      <c r="M17" s="8" t="s">
        <v>34</v>
      </c>
      <c r="N17" s="8" t="s">
        <v>34</v>
      </c>
      <c r="O17" s="8" t="s">
        <v>29</v>
      </c>
      <c r="P17" s="8" t="s">
        <v>35</v>
      </c>
      <c r="Q17" s="8">
        <v>4</v>
      </c>
      <c r="R17" s="8" t="s">
        <v>23</v>
      </c>
      <c r="S17" s="8" t="s">
        <v>37</v>
      </c>
      <c r="T17" s="8" t="s">
        <v>23</v>
      </c>
      <c r="U17" s="8" t="s">
        <v>31</v>
      </c>
      <c r="V17" s="9">
        <v>3</v>
      </c>
    </row>
    <row r="18" spans="1:22" x14ac:dyDescent="0.25">
      <c r="A18" s="4">
        <v>45771.725717280089</v>
      </c>
      <c r="B18" s="5">
        <v>0</v>
      </c>
      <c r="C18" s="5" t="s">
        <v>59</v>
      </c>
      <c r="D18" s="5">
        <v>18</v>
      </c>
      <c r="E18" s="5">
        <v>165</v>
      </c>
      <c r="F18" s="5">
        <v>80</v>
      </c>
      <c r="G18" s="5">
        <v>82</v>
      </c>
      <c r="H18" s="5">
        <v>5</v>
      </c>
      <c r="I18" s="5" t="s">
        <v>38</v>
      </c>
      <c r="J18" s="5" t="s">
        <v>24</v>
      </c>
      <c r="K18" s="5" t="s">
        <v>33</v>
      </c>
      <c r="L18" s="5" t="s">
        <v>24</v>
      </c>
      <c r="M18" s="5" t="s">
        <v>28</v>
      </c>
      <c r="N18" s="5" t="s">
        <v>28</v>
      </c>
      <c r="O18" s="5" t="s">
        <v>29</v>
      </c>
      <c r="P18" s="5" t="s">
        <v>29</v>
      </c>
      <c r="Q18" s="5">
        <v>4</v>
      </c>
      <c r="R18" s="5" t="s">
        <v>23</v>
      </c>
      <c r="S18" s="5" t="s">
        <v>37</v>
      </c>
      <c r="T18" s="5" t="s">
        <v>23</v>
      </c>
      <c r="U18" s="5" t="s">
        <v>31</v>
      </c>
      <c r="V18" s="6">
        <v>3</v>
      </c>
    </row>
    <row r="19" spans="1:22" x14ac:dyDescent="0.25">
      <c r="A19" s="7">
        <v>45771.726304884258</v>
      </c>
      <c r="B19" s="8">
        <v>0</v>
      </c>
      <c r="C19" s="8" t="s">
        <v>60</v>
      </c>
      <c r="D19" s="8">
        <v>19</v>
      </c>
      <c r="E19" s="8">
        <v>155</v>
      </c>
      <c r="F19" s="8">
        <v>56</v>
      </c>
      <c r="G19" s="8">
        <v>87</v>
      </c>
      <c r="H19" s="8">
        <v>6</v>
      </c>
      <c r="I19" s="8" t="s">
        <v>38</v>
      </c>
      <c r="J19" s="8" t="s">
        <v>24</v>
      </c>
      <c r="K19" s="8" t="s">
        <v>33</v>
      </c>
      <c r="L19" s="8" t="s">
        <v>26</v>
      </c>
      <c r="M19" s="8" t="s">
        <v>34</v>
      </c>
      <c r="N19" s="8" t="s">
        <v>34</v>
      </c>
      <c r="O19" s="8" t="s">
        <v>35</v>
      </c>
      <c r="P19" s="8" t="s">
        <v>35</v>
      </c>
      <c r="Q19" s="8">
        <v>5</v>
      </c>
      <c r="R19" s="8" t="s">
        <v>23</v>
      </c>
      <c r="S19" s="8" t="s">
        <v>37</v>
      </c>
      <c r="T19" s="8" t="s">
        <v>23</v>
      </c>
      <c r="U19" s="8" t="s">
        <v>31</v>
      </c>
      <c r="V19" s="9">
        <v>4</v>
      </c>
    </row>
    <row r="20" spans="1:22" x14ac:dyDescent="0.25">
      <c r="A20" s="4">
        <v>45771.72668605324</v>
      </c>
      <c r="B20" s="5">
        <v>0</v>
      </c>
      <c r="C20" s="5" t="s">
        <v>61</v>
      </c>
      <c r="D20" s="5">
        <v>21</v>
      </c>
      <c r="E20" s="5">
        <v>188</v>
      </c>
      <c r="F20" s="5">
        <v>95</v>
      </c>
      <c r="G20" s="5">
        <v>85</v>
      </c>
      <c r="H20" s="5">
        <v>6</v>
      </c>
      <c r="I20" s="5" t="s">
        <v>38</v>
      </c>
      <c r="J20" s="5" t="s">
        <v>24</v>
      </c>
      <c r="K20" s="5" t="s">
        <v>24</v>
      </c>
      <c r="L20" s="5" t="s">
        <v>26</v>
      </c>
      <c r="M20" s="5" t="s">
        <v>28</v>
      </c>
      <c r="N20" s="5" t="s">
        <v>28</v>
      </c>
      <c r="O20" s="5" t="s">
        <v>29</v>
      </c>
      <c r="P20" s="5" t="s">
        <v>47</v>
      </c>
      <c r="Q20" s="5">
        <v>1</v>
      </c>
      <c r="R20" s="5" t="s">
        <v>38</v>
      </c>
      <c r="S20" s="5" t="s">
        <v>37</v>
      </c>
      <c r="T20" s="5" t="s">
        <v>38</v>
      </c>
      <c r="U20" s="5" t="s">
        <v>31</v>
      </c>
      <c r="V20" s="6">
        <v>3</v>
      </c>
    </row>
    <row r="21" spans="1:22" x14ac:dyDescent="0.25">
      <c r="A21" s="7">
        <v>45771.726984340276</v>
      </c>
      <c r="B21" s="8">
        <v>0</v>
      </c>
      <c r="C21" s="8" t="s">
        <v>62</v>
      </c>
      <c r="D21" s="8">
        <v>19</v>
      </c>
      <c r="E21" s="8">
        <v>159</v>
      </c>
      <c r="F21" s="8">
        <v>42</v>
      </c>
      <c r="G21" s="8">
        <v>89</v>
      </c>
      <c r="H21" s="8">
        <v>5</v>
      </c>
      <c r="I21" s="8" t="s">
        <v>38</v>
      </c>
      <c r="J21" s="8" t="s">
        <v>26</v>
      </c>
      <c r="K21" s="8" t="s">
        <v>33</v>
      </c>
      <c r="L21" s="8" t="s">
        <v>63</v>
      </c>
      <c r="M21" s="8" t="s">
        <v>34</v>
      </c>
      <c r="N21" s="8" t="s">
        <v>27</v>
      </c>
      <c r="O21" s="8" t="s">
        <v>35</v>
      </c>
      <c r="P21" s="8" t="s">
        <v>29</v>
      </c>
      <c r="Q21" s="8">
        <v>3</v>
      </c>
      <c r="R21" s="8" t="s">
        <v>23</v>
      </c>
      <c r="S21" s="8" t="s">
        <v>37</v>
      </c>
      <c r="T21" s="8" t="s">
        <v>23</v>
      </c>
      <c r="U21" s="8" t="s">
        <v>31</v>
      </c>
      <c r="V21" s="9">
        <v>3</v>
      </c>
    </row>
    <row r="22" spans="1:22" x14ac:dyDescent="0.25">
      <c r="A22" s="4">
        <v>45771.734671701386</v>
      </c>
      <c r="B22" s="5">
        <v>0</v>
      </c>
      <c r="C22" s="5" t="s">
        <v>64</v>
      </c>
      <c r="D22" s="5">
        <v>19</v>
      </c>
      <c r="E22" s="5">
        <v>170</v>
      </c>
      <c r="F22" s="5">
        <v>76.5</v>
      </c>
      <c r="G22" s="5">
        <v>92</v>
      </c>
      <c r="H22" s="5">
        <v>5</v>
      </c>
      <c r="I22" s="5" t="s">
        <v>38</v>
      </c>
      <c r="J22" s="5" t="s">
        <v>26</v>
      </c>
      <c r="K22" s="5" t="s">
        <v>25</v>
      </c>
      <c r="L22" s="5" t="s">
        <v>65</v>
      </c>
      <c r="M22" s="5" t="s">
        <v>28</v>
      </c>
      <c r="N22" s="5" t="s">
        <v>34</v>
      </c>
      <c r="O22" s="5" t="s">
        <v>36</v>
      </c>
      <c r="P22" s="5" t="s">
        <v>35</v>
      </c>
      <c r="Q22" s="5">
        <v>3</v>
      </c>
      <c r="R22" s="5" t="s">
        <v>38</v>
      </c>
      <c r="S22" s="5" t="s">
        <v>37</v>
      </c>
      <c r="T22" s="5" t="s">
        <v>23</v>
      </c>
      <c r="U22" s="5" t="s">
        <v>39</v>
      </c>
      <c r="V22" s="6">
        <v>2</v>
      </c>
    </row>
    <row r="23" spans="1:22" x14ac:dyDescent="0.25">
      <c r="A23" s="7">
        <v>45771.737177418981</v>
      </c>
      <c r="B23" s="8">
        <v>0</v>
      </c>
      <c r="C23" s="8" t="s">
        <v>66</v>
      </c>
      <c r="D23" s="8">
        <v>24</v>
      </c>
      <c r="E23" s="8">
        <v>176</v>
      </c>
      <c r="F23" s="8">
        <v>73</v>
      </c>
      <c r="G23" s="8">
        <v>87</v>
      </c>
      <c r="H23" s="8">
        <v>5</v>
      </c>
      <c r="I23" s="8" t="s">
        <v>38</v>
      </c>
      <c r="J23" s="8" t="s">
        <v>33</v>
      </c>
      <c r="K23" s="8" t="s">
        <v>25</v>
      </c>
      <c r="L23" s="8" t="s">
        <v>24</v>
      </c>
      <c r="M23" s="8" t="s">
        <v>28</v>
      </c>
      <c r="N23" s="8" t="s">
        <v>28</v>
      </c>
      <c r="O23" s="8" t="s">
        <v>29</v>
      </c>
      <c r="P23" s="8" t="s">
        <v>35</v>
      </c>
      <c r="Q23" s="8">
        <v>3</v>
      </c>
      <c r="R23" s="8" t="s">
        <v>38</v>
      </c>
      <c r="S23" s="8" t="s">
        <v>37</v>
      </c>
      <c r="T23" s="8" t="s">
        <v>23</v>
      </c>
      <c r="U23" s="8" t="s">
        <v>39</v>
      </c>
      <c r="V23" s="9">
        <v>4</v>
      </c>
    </row>
    <row r="24" spans="1:22" x14ac:dyDescent="0.25">
      <c r="A24" s="4">
        <v>45771.737619178239</v>
      </c>
      <c r="B24" s="5">
        <v>0</v>
      </c>
      <c r="C24" s="5" t="s">
        <v>67</v>
      </c>
      <c r="D24" s="5">
        <v>21</v>
      </c>
      <c r="E24" s="5">
        <v>162</v>
      </c>
      <c r="F24" s="5">
        <v>45</v>
      </c>
      <c r="G24" s="5">
        <v>90</v>
      </c>
      <c r="H24" s="5">
        <v>6</v>
      </c>
      <c r="I24" s="5" t="s">
        <v>38</v>
      </c>
      <c r="J24" s="5" t="s">
        <v>24</v>
      </c>
      <c r="K24" s="5" t="s">
        <v>33</v>
      </c>
      <c r="L24" s="5" t="s">
        <v>26</v>
      </c>
      <c r="M24" s="5" t="s">
        <v>28</v>
      </c>
      <c r="N24" s="5" t="s">
        <v>28</v>
      </c>
      <c r="O24" s="5" t="s">
        <v>35</v>
      </c>
      <c r="P24" s="5" t="s">
        <v>47</v>
      </c>
      <c r="Q24" s="5">
        <v>4</v>
      </c>
      <c r="R24" s="5" t="s">
        <v>23</v>
      </c>
      <c r="S24" s="5" t="s">
        <v>37</v>
      </c>
      <c r="T24" s="5" t="s">
        <v>38</v>
      </c>
      <c r="U24" s="5" t="s">
        <v>39</v>
      </c>
      <c r="V24" s="6">
        <v>3</v>
      </c>
    </row>
    <row r="25" spans="1:22" x14ac:dyDescent="0.25">
      <c r="A25" s="7">
        <v>45771.738829120368</v>
      </c>
      <c r="B25" s="8">
        <v>0</v>
      </c>
      <c r="C25" s="8" t="s">
        <v>68</v>
      </c>
      <c r="D25" s="8">
        <v>17</v>
      </c>
      <c r="E25" s="8">
        <v>160</v>
      </c>
      <c r="F25" s="8">
        <v>52</v>
      </c>
      <c r="G25" s="8">
        <v>90</v>
      </c>
      <c r="H25" s="8">
        <v>5</v>
      </c>
      <c r="I25" s="8" t="s">
        <v>23</v>
      </c>
      <c r="J25" s="8" t="s">
        <v>33</v>
      </c>
      <c r="K25" s="8" t="s">
        <v>33</v>
      </c>
      <c r="L25" s="8" t="s">
        <v>26</v>
      </c>
      <c r="M25" s="8" t="s">
        <v>28</v>
      </c>
      <c r="N25" s="8" t="s">
        <v>28</v>
      </c>
      <c r="O25" s="8" t="s">
        <v>36</v>
      </c>
      <c r="P25" s="8" t="s">
        <v>35</v>
      </c>
      <c r="Q25" s="8">
        <v>3</v>
      </c>
      <c r="R25" s="8" t="s">
        <v>38</v>
      </c>
      <c r="S25" s="8" t="s">
        <v>69</v>
      </c>
      <c r="T25" s="8" t="s">
        <v>38</v>
      </c>
      <c r="U25" s="8" t="s">
        <v>57</v>
      </c>
      <c r="V25" s="9">
        <v>3</v>
      </c>
    </row>
    <row r="26" spans="1:22" x14ac:dyDescent="0.25">
      <c r="A26" s="4">
        <v>45771.740480775465</v>
      </c>
      <c r="B26" s="5">
        <v>0</v>
      </c>
      <c r="C26" s="5" t="s">
        <v>70</v>
      </c>
      <c r="D26" s="5">
        <v>18</v>
      </c>
      <c r="E26" s="5">
        <v>170</v>
      </c>
      <c r="F26" s="5">
        <v>54</v>
      </c>
      <c r="G26" s="5">
        <v>86.5</v>
      </c>
      <c r="H26" s="5">
        <v>5</v>
      </c>
      <c r="I26" s="5" t="s">
        <v>38</v>
      </c>
      <c r="J26" s="5" t="s">
        <v>26</v>
      </c>
      <c r="K26" s="5" t="s">
        <v>33</v>
      </c>
      <c r="L26" s="5" t="s">
        <v>26</v>
      </c>
      <c r="M26" s="5" t="s">
        <v>34</v>
      </c>
      <c r="N26" s="5" t="s">
        <v>34</v>
      </c>
      <c r="O26" s="5" t="s">
        <v>36</v>
      </c>
      <c r="P26" s="5" t="s">
        <v>35</v>
      </c>
      <c r="Q26" s="5">
        <v>5</v>
      </c>
      <c r="R26" s="5" t="s">
        <v>23</v>
      </c>
      <c r="S26" s="5" t="s">
        <v>37</v>
      </c>
      <c r="T26" s="5" t="s">
        <v>23</v>
      </c>
      <c r="U26" s="5" t="s">
        <v>39</v>
      </c>
      <c r="V26" s="6">
        <v>2</v>
      </c>
    </row>
    <row r="27" spans="1:22" x14ac:dyDescent="0.25">
      <c r="A27" s="7">
        <v>45771.743308032412</v>
      </c>
      <c r="B27" s="8">
        <v>0</v>
      </c>
      <c r="C27" s="8" t="s">
        <v>71</v>
      </c>
      <c r="D27" s="8">
        <v>21</v>
      </c>
      <c r="E27" s="8">
        <v>159</v>
      </c>
      <c r="F27" s="8">
        <v>49</v>
      </c>
      <c r="G27" s="8">
        <v>90</v>
      </c>
      <c r="H27" s="8">
        <v>4</v>
      </c>
      <c r="I27" s="8" t="s">
        <v>38</v>
      </c>
      <c r="J27" s="8" t="s">
        <v>33</v>
      </c>
      <c r="K27" s="8" t="s">
        <v>24</v>
      </c>
      <c r="L27" s="8" t="s">
        <v>26</v>
      </c>
      <c r="M27" s="8" t="s">
        <v>28</v>
      </c>
      <c r="N27" s="8" t="s">
        <v>34</v>
      </c>
      <c r="O27" s="8" t="s">
        <v>29</v>
      </c>
      <c r="P27" s="8" t="s">
        <v>29</v>
      </c>
      <c r="Q27" s="8">
        <v>4</v>
      </c>
      <c r="R27" s="8" t="s">
        <v>23</v>
      </c>
      <c r="S27" s="8" t="s">
        <v>41</v>
      </c>
      <c r="T27" s="8" t="s">
        <v>23</v>
      </c>
      <c r="U27" s="8" t="s">
        <v>39</v>
      </c>
      <c r="V27" s="9">
        <v>3</v>
      </c>
    </row>
    <row r="28" spans="1:22" x14ac:dyDescent="0.25">
      <c r="A28" s="4">
        <v>45771.744123587967</v>
      </c>
      <c r="B28" s="5">
        <v>0</v>
      </c>
      <c r="C28" s="5" t="s">
        <v>72</v>
      </c>
      <c r="D28" s="5">
        <v>18</v>
      </c>
      <c r="E28" s="5">
        <v>160</v>
      </c>
      <c r="F28" s="5">
        <v>66</v>
      </c>
      <c r="G28" s="5">
        <v>94</v>
      </c>
      <c r="H28" s="5">
        <v>7</v>
      </c>
      <c r="I28" s="5" t="s">
        <v>23</v>
      </c>
      <c r="J28" s="5" t="s">
        <v>24</v>
      </c>
      <c r="K28" s="5" t="s">
        <v>33</v>
      </c>
      <c r="L28" s="5" t="s">
        <v>26</v>
      </c>
      <c r="M28" s="5" t="s">
        <v>34</v>
      </c>
      <c r="N28" s="5" t="s">
        <v>34</v>
      </c>
      <c r="O28" s="5" t="s">
        <v>35</v>
      </c>
      <c r="P28" s="5" t="s">
        <v>36</v>
      </c>
      <c r="Q28" s="5">
        <v>4</v>
      </c>
      <c r="R28" s="5" t="s">
        <v>23</v>
      </c>
      <c r="S28" s="5" t="s">
        <v>37</v>
      </c>
      <c r="T28" s="5" t="s">
        <v>23</v>
      </c>
      <c r="U28" s="5" t="s">
        <v>31</v>
      </c>
      <c r="V28" s="6">
        <v>3</v>
      </c>
    </row>
    <row r="29" spans="1:22" x14ac:dyDescent="0.25">
      <c r="A29" s="7">
        <v>45771.759322800921</v>
      </c>
      <c r="B29" s="8">
        <v>0</v>
      </c>
      <c r="C29" s="8" t="s">
        <v>73</v>
      </c>
      <c r="D29" s="8">
        <v>20</v>
      </c>
      <c r="E29" s="8">
        <v>149</v>
      </c>
      <c r="F29" s="8">
        <v>45</v>
      </c>
      <c r="G29" s="8">
        <v>88</v>
      </c>
      <c r="H29" s="8">
        <v>4</v>
      </c>
      <c r="I29" s="8" t="s">
        <v>38</v>
      </c>
      <c r="J29" s="8" t="s">
        <v>24</v>
      </c>
      <c r="K29" s="8" t="s">
        <v>25</v>
      </c>
      <c r="L29" s="8" t="s">
        <v>26</v>
      </c>
      <c r="M29" s="8" t="s">
        <v>34</v>
      </c>
      <c r="N29" s="8" t="s">
        <v>28</v>
      </c>
      <c r="O29" s="8" t="s">
        <v>35</v>
      </c>
      <c r="P29" s="8" t="s">
        <v>35</v>
      </c>
      <c r="Q29" s="8">
        <v>3</v>
      </c>
      <c r="R29" s="8" t="s">
        <v>23</v>
      </c>
      <c r="S29" s="8" t="s">
        <v>37</v>
      </c>
      <c r="T29" s="8" t="s">
        <v>38</v>
      </c>
      <c r="U29" s="8" t="s">
        <v>39</v>
      </c>
      <c r="V29" s="9">
        <v>3</v>
      </c>
    </row>
    <row r="30" spans="1:22" x14ac:dyDescent="0.25">
      <c r="A30" s="4">
        <v>45771.760631863421</v>
      </c>
      <c r="B30" s="5">
        <v>0</v>
      </c>
      <c r="C30" s="5" t="s">
        <v>74</v>
      </c>
      <c r="D30" s="5">
        <v>19</v>
      </c>
      <c r="E30" s="5">
        <v>160</v>
      </c>
      <c r="F30" s="5">
        <v>43</v>
      </c>
      <c r="G30" s="5">
        <v>92</v>
      </c>
      <c r="H30" s="5">
        <v>5</v>
      </c>
      <c r="I30" s="5" t="s">
        <v>38</v>
      </c>
      <c r="J30" s="5" t="s">
        <v>75</v>
      </c>
      <c r="K30" s="5" t="s">
        <v>25</v>
      </c>
      <c r="L30" s="5" t="s">
        <v>26</v>
      </c>
      <c r="M30" s="5" t="s">
        <v>28</v>
      </c>
      <c r="N30" s="5" t="s">
        <v>34</v>
      </c>
      <c r="O30" s="5" t="s">
        <v>35</v>
      </c>
      <c r="P30" s="5" t="s">
        <v>35</v>
      </c>
      <c r="Q30" s="5">
        <v>4</v>
      </c>
      <c r="R30" s="5" t="s">
        <v>23</v>
      </c>
      <c r="S30" s="5" t="s">
        <v>37</v>
      </c>
      <c r="T30" s="5" t="s">
        <v>23</v>
      </c>
      <c r="U30" s="5" t="s">
        <v>39</v>
      </c>
      <c r="V30" s="6">
        <v>3</v>
      </c>
    </row>
    <row r="31" spans="1:22" x14ac:dyDescent="0.25">
      <c r="A31" s="7">
        <v>45771.76281630787</v>
      </c>
      <c r="B31" s="8">
        <v>0</v>
      </c>
      <c r="C31" s="8" t="s">
        <v>76</v>
      </c>
      <c r="D31" s="8">
        <v>19</v>
      </c>
      <c r="E31" s="8">
        <v>156</v>
      </c>
      <c r="F31" s="8">
        <v>52</v>
      </c>
      <c r="G31" s="8">
        <v>89</v>
      </c>
      <c r="H31" s="8">
        <v>5</v>
      </c>
      <c r="I31" s="8" t="s">
        <v>38</v>
      </c>
      <c r="J31" s="8" t="s">
        <v>24</v>
      </c>
      <c r="K31" s="8" t="s">
        <v>33</v>
      </c>
      <c r="L31" s="8" t="s">
        <v>26</v>
      </c>
      <c r="M31" s="8" t="s">
        <v>28</v>
      </c>
      <c r="N31" s="8" t="s">
        <v>34</v>
      </c>
      <c r="O31" s="8" t="s">
        <v>35</v>
      </c>
      <c r="P31" s="8" t="s">
        <v>35</v>
      </c>
      <c r="Q31" s="8">
        <v>4</v>
      </c>
      <c r="R31" s="8" t="s">
        <v>38</v>
      </c>
      <c r="S31" s="8" t="s">
        <v>41</v>
      </c>
      <c r="T31" s="8" t="s">
        <v>23</v>
      </c>
      <c r="U31" s="8" t="s">
        <v>39</v>
      </c>
      <c r="V31" s="9">
        <v>3</v>
      </c>
    </row>
    <row r="32" spans="1:22" x14ac:dyDescent="0.25">
      <c r="A32" s="4">
        <v>45771.77073157407</v>
      </c>
      <c r="B32" s="5">
        <v>0</v>
      </c>
      <c r="C32" s="5" t="s">
        <v>77</v>
      </c>
      <c r="D32" s="5">
        <v>17</v>
      </c>
      <c r="E32" s="5">
        <v>170</v>
      </c>
      <c r="F32" s="5">
        <v>65</v>
      </c>
      <c r="G32" s="5">
        <v>90</v>
      </c>
      <c r="H32" s="5">
        <v>6</v>
      </c>
      <c r="I32" s="5" t="s">
        <v>23</v>
      </c>
      <c r="J32" s="5" t="s">
        <v>33</v>
      </c>
      <c r="K32" s="5" t="s">
        <v>33</v>
      </c>
      <c r="L32" s="5" t="s">
        <v>24</v>
      </c>
      <c r="M32" s="5" t="s">
        <v>28</v>
      </c>
      <c r="N32" s="5" t="s">
        <v>27</v>
      </c>
      <c r="O32" s="5" t="s">
        <v>35</v>
      </c>
      <c r="P32" s="5" t="s">
        <v>29</v>
      </c>
      <c r="Q32" s="5">
        <v>5</v>
      </c>
      <c r="R32" s="5" t="s">
        <v>23</v>
      </c>
      <c r="S32" s="5" t="s">
        <v>78</v>
      </c>
      <c r="T32" s="5" t="s">
        <v>38</v>
      </c>
      <c r="U32" s="5" t="s">
        <v>39</v>
      </c>
      <c r="V32" s="6">
        <v>4</v>
      </c>
    </row>
    <row r="33" spans="1:22" x14ac:dyDescent="0.25">
      <c r="A33" s="7">
        <v>45771.781993136574</v>
      </c>
      <c r="B33" s="8">
        <v>0</v>
      </c>
      <c r="C33" s="8" t="s">
        <v>79</v>
      </c>
      <c r="D33" s="8">
        <v>20</v>
      </c>
      <c r="E33" s="8">
        <v>172</v>
      </c>
      <c r="F33" s="8">
        <v>90</v>
      </c>
      <c r="G33" s="8">
        <v>85</v>
      </c>
      <c r="H33" s="8">
        <v>6</v>
      </c>
      <c r="I33" s="8" t="s">
        <v>38</v>
      </c>
      <c r="J33" s="8" t="s">
        <v>33</v>
      </c>
      <c r="K33" s="8" t="s">
        <v>25</v>
      </c>
      <c r="L33" s="8" t="s">
        <v>26</v>
      </c>
      <c r="M33" s="8" t="s">
        <v>28</v>
      </c>
      <c r="N33" s="8" t="s">
        <v>28</v>
      </c>
      <c r="O33" s="8" t="s">
        <v>35</v>
      </c>
      <c r="P33" s="8" t="s">
        <v>47</v>
      </c>
      <c r="Q33" s="8">
        <v>3</v>
      </c>
      <c r="R33" s="8" t="s">
        <v>38</v>
      </c>
      <c r="S33" s="8" t="s">
        <v>37</v>
      </c>
      <c r="T33" s="8" t="s">
        <v>23</v>
      </c>
      <c r="U33" s="8" t="s">
        <v>31</v>
      </c>
      <c r="V33" s="9">
        <v>3</v>
      </c>
    </row>
    <row r="34" spans="1:22" x14ac:dyDescent="0.25">
      <c r="A34" s="4">
        <v>45771.783991886579</v>
      </c>
      <c r="B34" s="5">
        <v>0</v>
      </c>
      <c r="C34" s="5" t="s">
        <v>80</v>
      </c>
      <c r="D34" s="5">
        <v>19</v>
      </c>
      <c r="E34" s="5">
        <v>161</v>
      </c>
      <c r="F34" s="5">
        <v>56</v>
      </c>
      <c r="G34" s="5">
        <v>88</v>
      </c>
      <c r="H34" s="5">
        <v>6</v>
      </c>
      <c r="I34" s="5" t="s">
        <v>23</v>
      </c>
      <c r="J34" s="5" t="s">
        <v>24</v>
      </c>
      <c r="K34" s="5" t="s">
        <v>33</v>
      </c>
      <c r="L34" s="5" t="s">
        <v>26</v>
      </c>
      <c r="M34" s="5" t="s">
        <v>28</v>
      </c>
      <c r="N34" s="5" t="s">
        <v>28</v>
      </c>
      <c r="O34" s="5" t="s">
        <v>35</v>
      </c>
      <c r="P34" s="5" t="s">
        <v>35</v>
      </c>
      <c r="Q34" s="5">
        <v>3</v>
      </c>
      <c r="R34" s="5" t="s">
        <v>23</v>
      </c>
      <c r="S34" s="5" t="s">
        <v>37</v>
      </c>
      <c r="T34" s="5" t="s">
        <v>38</v>
      </c>
      <c r="U34" s="5" t="s">
        <v>39</v>
      </c>
      <c r="V34" s="6">
        <v>4</v>
      </c>
    </row>
    <row r="35" spans="1:22" x14ac:dyDescent="0.25">
      <c r="A35" s="7">
        <v>45771.794655659724</v>
      </c>
      <c r="B35" s="8">
        <v>0</v>
      </c>
      <c r="C35" s="8" t="s">
        <v>81</v>
      </c>
      <c r="D35" s="8">
        <v>18</v>
      </c>
      <c r="E35" s="8">
        <v>181</v>
      </c>
      <c r="F35" s="8">
        <v>82</v>
      </c>
      <c r="G35" s="8">
        <v>85</v>
      </c>
      <c r="H35" s="8">
        <v>5</v>
      </c>
      <c r="I35" s="8" t="s">
        <v>23</v>
      </c>
      <c r="J35" s="8" t="s">
        <v>33</v>
      </c>
      <c r="K35" s="8" t="s">
        <v>25</v>
      </c>
      <c r="L35" s="8" t="s">
        <v>33</v>
      </c>
      <c r="M35" s="8" t="s">
        <v>34</v>
      </c>
      <c r="N35" s="8" t="s">
        <v>34</v>
      </c>
      <c r="O35" s="8" t="s">
        <v>29</v>
      </c>
      <c r="P35" s="8" t="s">
        <v>35</v>
      </c>
      <c r="Q35" s="8">
        <v>2</v>
      </c>
      <c r="R35" s="8" t="s">
        <v>38</v>
      </c>
      <c r="S35" s="8" t="s">
        <v>37</v>
      </c>
      <c r="T35" s="8" t="s">
        <v>23</v>
      </c>
      <c r="U35" s="8" t="s">
        <v>82</v>
      </c>
      <c r="V35" s="9">
        <v>4</v>
      </c>
    </row>
    <row r="36" spans="1:22" x14ac:dyDescent="0.25">
      <c r="A36" s="4">
        <v>45771.7957971875</v>
      </c>
      <c r="B36" s="5">
        <v>0</v>
      </c>
      <c r="C36" s="5" t="s">
        <v>83</v>
      </c>
      <c r="D36" s="5">
        <v>16</v>
      </c>
      <c r="E36" s="5">
        <v>161</v>
      </c>
      <c r="F36" s="5">
        <v>50</v>
      </c>
      <c r="G36" s="5">
        <v>85</v>
      </c>
      <c r="H36" s="5">
        <v>5</v>
      </c>
      <c r="I36" s="5" t="s">
        <v>38</v>
      </c>
      <c r="J36" s="5" t="s">
        <v>33</v>
      </c>
      <c r="K36" s="5" t="s">
        <v>33</v>
      </c>
      <c r="L36" s="5" t="s">
        <v>33</v>
      </c>
      <c r="M36" s="5" t="s">
        <v>34</v>
      </c>
      <c r="N36" s="5" t="s">
        <v>27</v>
      </c>
      <c r="O36" s="5" t="s">
        <v>29</v>
      </c>
      <c r="P36" s="5" t="s">
        <v>29</v>
      </c>
      <c r="Q36" s="5">
        <v>5</v>
      </c>
      <c r="R36" s="5" t="s">
        <v>38</v>
      </c>
      <c r="S36" s="5" t="s">
        <v>41</v>
      </c>
      <c r="T36" s="5" t="s">
        <v>23</v>
      </c>
      <c r="U36" s="5" t="s">
        <v>57</v>
      </c>
      <c r="V36" s="6">
        <v>3</v>
      </c>
    </row>
    <row r="37" spans="1:22" x14ac:dyDescent="0.25">
      <c r="A37" s="7">
        <v>45771.797268078706</v>
      </c>
      <c r="B37" s="8">
        <v>0</v>
      </c>
      <c r="C37" s="8" t="s">
        <v>84</v>
      </c>
      <c r="D37" s="8">
        <v>17</v>
      </c>
      <c r="E37" s="8">
        <v>164</v>
      </c>
      <c r="F37" s="8">
        <v>70</v>
      </c>
      <c r="G37" s="8">
        <v>80</v>
      </c>
      <c r="H37" s="8">
        <v>6</v>
      </c>
      <c r="I37" s="8" t="s">
        <v>23</v>
      </c>
      <c r="J37" s="8" t="s">
        <v>24</v>
      </c>
      <c r="K37" s="8" t="s">
        <v>24</v>
      </c>
      <c r="L37" s="8" t="s">
        <v>26</v>
      </c>
      <c r="M37" s="8" t="s">
        <v>28</v>
      </c>
      <c r="N37" s="8" t="s">
        <v>28</v>
      </c>
      <c r="O37" s="8" t="s">
        <v>35</v>
      </c>
      <c r="P37" s="8" t="s">
        <v>29</v>
      </c>
      <c r="Q37" s="8">
        <v>5</v>
      </c>
      <c r="R37" s="8" t="s">
        <v>23</v>
      </c>
      <c r="S37" s="8" t="s">
        <v>85</v>
      </c>
      <c r="T37" s="8" t="s">
        <v>23</v>
      </c>
      <c r="U37" s="8" t="s">
        <v>86</v>
      </c>
      <c r="V37" s="9">
        <v>2</v>
      </c>
    </row>
    <row r="38" spans="1:22" x14ac:dyDescent="0.25">
      <c r="A38" s="4">
        <v>45771.797905335647</v>
      </c>
      <c r="B38" s="5">
        <v>0</v>
      </c>
      <c r="C38" s="5" t="s">
        <v>87</v>
      </c>
      <c r="D38" s="5">
        <v>19</v>
      </c>
      <c r="E38" s="5">
        <v>156</v>
      </c>
      <c r="F38" s="5">
        <v>61</v>
      </c>
      <c r="G38" s="5">
        <v>89</v>
      </c>
      <c r="H38" s="5">
        <v>6</v>
      </c>
      <c r="I38" s="5" t="s">
        <v>38</v>
      </c>
      <c r="J38" s="5" t="s">
        <v>24</v>
      </c>
      <c r="K38" s="5" t="s">
        <v>33</v>
      </c>
      <c r="L38" s="5" t="s">
        <v>24</v>
      </c>
      <c r="M38" s="5" t="s">
        <v>34</v>
      </c>
      <c r="N38" s="5" t="s">
        <v>34</v>
      </c>
      <c r="O38" s="5" t="s">
        <v>29</v>
      </c>
      <c r="P38" s="5" t="s">
        <v>35</v>
      </c>
      <c r="Q38" s="5">
        <v>5</v>
      </c>
      <c r="R38" s="5" t="s">
        <v>23</v>
      </c>
      <c r="S38" s="5" t="s">
        <v>37</v>
      </c>
      <c r="T38" s="5" t="s">
        <v>23</v>
      </c>
      <c r="U38" s="5" t="s">
        <v>39</v>
      </c>
      <c r="V38" s="6">
        <v>4</v>
      </c>
    </row>
    <row r="39" spans="1:22" x14ac:dyDescent="0.25">
      <c r="A39" s="7">
        <v>45771.811286493059</v>
      </c>
      <c r="B39" s="8">
        <v>0</v>
      </c>
      <c r="C39" s="8" t="s">
        <v>88</v>
      </c>
      <c r="D39" s="8">
        <v>17</v>
      </c>
      <c r="E39" s="8">
        <v>186</v>
      </c>
      <c r="F39" s="8">
        <v>109</v>
      </c>
      <c r="G39" s="8">
        <v>84</v>
      </c>
      <c r="H39" s="8">
        <v>5</v>
      </c>
      <c r="I39" s="8" t="s">
        <v>23</v>
      </c>
      <c r="J39" s="8" t="s">
        <v>24</v>
      </c>
      <c r="K39" s="8" t="s">
        <v>33</v>
      </c>
      <c r="L39" s="8" t="s">
        <v>26</v>
      </c>
      <c r="M39" s="8" t="s">
        <v>28</v>
      </c>
      <c r="N39" s="8" t="s">
        <v>27</v>
      </c>
      <c r="O39" s="8" t="s">
        <v>35</v>
      </c>
      <c r="P39" s="8" t="s">
        <v>29</v>
      </c>
      <c r="Q39" s="8">
        <v>3</v>
      </c>
      <c r="R39" s="8" t="s">
        <v>23</v>
      </c>
      <c r="S39" s="8" t="s">
        <v>37</v>
      </c>
      <c r="T39" s="8" t="s">
        <v>23</v>
      </c>
      <c r="U39" s="8" t="s">
        <v>31</v>
      </c>
      <c r="V39" s="9">
        <v>4</v>
      </c>
    </row>
    <row r="40" spans="1:22" x14ac:dyDescent="0.25">
      <c r="A40" s="4">
        <v>45771.814134328699</v>
      </c>
      <c r="B40" s="5">
        <v>0</v>
      </c>
      <c r="C40" s="5" t="s">
        <v>89</v>
      </c>
      <c r="D40" s="5">
        <v>18</v>
      </c>
      <c r="E40" s="5">
        <v>163</v>
      </c>
      <c r="F40" s="5">
        <v>55</v>
      </c>
      <c r="G40" s="5">
        <v>80</v>
      </c>
      <c r="H40" s="5">
        <v>4</v>
      </c>
      <c r="I40" s="5" t="s">
        <v>23</v>
      </c>
      <c r="J40" s="5" t="s">
        <v>24</v>
      </c>
      <c r="K40" s="5" t="s">
        <v>33</v>
      </c>
      <c r="L40" s="5" t="s">
        <v>24</v>
      </c>
      <c r="M40" s="5" t="s">
        <v>28</v>
      </c>
      <c r="N40" s="5" t="s">
        <v>28</v>
      </c>
      <c r="O40" s="5" t="s">
        <v>29</v>
      </c>
      <c r="P40" s="5" t="s">
        <v>29</v>
      </c>
      <c r="Q40" s="5">
        <v>3</v>
      </c>
      <c r="R40" s="5" t="s">
        <v>38</v>
      </c>
      <c r="S40" s="5" t="s">
        <v>90</v>
      </c>
      <c r="T40" s="5" t="s">
        <v>23</v>
      </c>
      <c r="U40" s="5" t="s">
        <v>31</v>
      </c>
      <c r="V40" s="6">
        <v>4</v>
      </c>
    </row>
    <row r="41" spans="1:22" x14ac:dyDescent="0.25">
      <c r="A41" s="7">
        <v>45771.817482708335</v>
      </c>
      <c r="B41" s="8">
        <v>0</v>
      </c>
      <c r="C41" s="8" t="s">
        <v>91</v>
      </c>
      <c r="D41" s="8">
        <v>19</v>
      </c>
      <c r="E41" s="8">
        <v>162</v>
      </c>
      <c r="F41" s="8">
        <v>72</v>
      </c>
      <c r="G41" s="8">
        <v>90</v>
      </c>
      <c r="H41" s="8">
        <v>2</v>
      </c>
      <c r="I41" s="8" t="s">
        <v>38</v>
      </c>
      <c r="J41" s="8" t="s">
        <v>24</v>
      </c>
      <c r="K41" s="8" t="s">
        <v>33</v>
      </c>
      <c r="L41" s="8" t="s">
        <v>26</v>
      </c>
      <c r="M41" s="8" t="s">
        <v>34</v>
      </c>
      <c r="N41" s="8" t="s">
        <v>28</v>
      </c>
      <c r="O41" s="8" t="s">
        <v>35</v>
      </c>
      <c r="P41" s="8" t="s">
        <v>35</v>
      </c>
      <c r="Q41" s="8">
        <v>4</v>
      </c>
      <c r="R41" s="8" t="s">
        <v>23</v>
      </c>
      <c r="S41" s="8" t="s">
        <v>30</v>
      </c>
      <c r="T41" s="8" t="s">
        <v>23</v>
      </c>
      <c r="U41" s="8" t="s">
        <v>31</v>
      </c>
      <c r="V41" s="9">
        <v>3</v>
      </c>
    </row>
    <row r="42" spans="1:22" x14ac:dyDescent="0.25">
      <c r="A42" s="4">
        <v>45771.851325138894</v>
      </c>
      <c r="B42" s="5">
        <v>0</v>
      </c>
      <c r="C42" s="5" t="s">
        <v>92</v>
      </c>
      <c r="D42" s="5">
        <v>20</v>
      </c>
      <c r="E42" s="5">
        <v>160</v>
      </c>
      <c r="F42" s="5">
        <v>67.13</v>
      </c>
      <c r="G42" s="5">
        <v>80</v>
      </c>
      <c r="H42" s="5">
        <v>5</v>
      </c>
      <c r="I42" s="5" t="s">
        <v>38</v>
      </c>
      <c r="J42" s="5" t="s">
        <v>24</v>
      </c>
      <c r="K42" s="5" t="s">
        <v>33</v>
      </c>
      <c r="L42" s="5" t="s">
        <v>26</v>
      </c>
      <c r="M42" s="5" t="s">
        <v>34</v>
      </c>
      <c r="N42" s="5" t="s">
        <v>34</v>
      </c>
      <c r="O42" s="5" t="s">
        <v>35</v>
      </c>
      <c r="P42" s="5" t="s">
        <v>35</v>
      </c>
      <c r="Q42" s="5">
        <v>4</v>
      </c>
      <c r="R42" s="5" t="s">
        <v>38</v>
      </c>
      <c r="S42" s="5" t="s">
        <v>93</v>
      </c>
      <c r="T42" s="5" t="s">
        <v>23</v>
      </c>
      <c r="U42" s="5" t="s">
        <v>39</v>
      </c>
      <c r="V42" s="6">
        <v>3</v>
      </c>
    </row>
    <row r="43" spans="1:22" x14ac:dyDescent="0.25">
      <c r="A43" s="7">
        <v>45771.852510960649</v>
      </c>
      <c r="B43" s="8">
        <v>0</v>
      </c>
      <c r="C43" s="8" t="s">
        <v>94</v>
      </c>
      <c r="D43" s="8">
        <v>18</v>
      </c>
      <c r="E43" s="8">
        <v>175</v>
      </c>
      <c r="F43" s="8">
        <v>70</v>
      </c>
      <c r="G43" s="8">
        <v>87</v>
      </c>
      <c r="H43" s="8">
        <v>4</v>
      </c>
      <c r="I43" s="8" t="s">
        <v>23</v>
      </c>
      <c r="J43" s="8" t="s">
        <v>33</v>
      </c>
      <c r="K43" s="8" t="s">
        <v>33</v>
      </c>
      <c r="L43" s="8" t="s">
        <v>33</v>
      </c>
      <c r="M43" s="8" t="s">
        <v>34</v>
      </c>
      <c r="N43" s="8" t="s">
        <v>28</v>
      </c>
      <c r="O43" s="8" t="s">
        <v>29</v>
      </c>
      <c r="P43" s="8" t="s">
        <v>47</v>
      </c>
      <c r="Q43" s="8">
        <v>3</v>
      </c>
      <c r="R43" s="8" t="s">
        <v>38</v>
      </c>
      <c r="S43" s="8" t="s">
        <v>30</v>
      </c>
      <c r="T43" s="8" t="s">
        <v>23</v>
      </c>
      <c r="U43" s="8" t="s">
        <v>39</v>
      </c>
      <c r="V43" s="9">
        <v>3</v>
      </c>
    </row>
    <row r="44" spans="1:22" x14ac:dyDescent="0.25">
      <c r="A44" s="4">
        <v>45771.859170509255</v>
      </c>
      <c r="B44" s="5">
        <v>0</v>
      </c>
      <c r="C44" s="5" t="s">
        <v>95</v>
      </c>
      <c r="D44" s="5">
        <v>19</v>
      </c>
      <c r="E44" s="5">
        <v>166</v>
      </c>
      <c r="F44" s="5">
        <v>57</v>
      </c>
      <c r="G44" s="5">
        <v>85</v>
      </c>
      <c r="H44" s="5">
        <v>6</v>
      </c>
      <c r="I44" s="5" t="s">
        <v>38</v>
      </c>
      <c r="J44" s="5" t="s">
        <v>24</v>
      </c>
      <c r="K44" s="5" t="s">
        <v>33</v>
      </c>
      <c r="L44" s="5" t="s">
        <v>24</v>
      </c>
      <c r="M44" s="5" t="s">
        <v>34</v>
      </c>
      <c r="N44" s="5" t="s">
        <v>28</v>
      </c>
      <c r="O44" s="5" t="s">
        <v>35</v>
      </c>
      <c r="P44" s="5" t="s">
        <v>35</v>
      </c>
      <c r="Q44" s="5">
        <v>3</v>
      </c>
      <c r="R44" s="5" t="s">
        <v>23</v>
      </c>
      <c r="S44" s="5" t="s">
        <v>41</v>
      </c>
      <c r="T44" s="5" t="s">
        <v>38</v>
      </c>
      <c r="U44" s="5" t="s">
        <v>39</v>
      </c>
      <c r="V44" s="6">
        <v>3</v>
      </c>
    </row>
    <row r="45" spans="1:22" x14ac:dyDescent="0.25">
      <c r="A45" s="7">
        <v>45771.86014420139</v>
      </c>
      <c r="B45" s="8">
        <v>0</v>
      </c>
      <c r="C45" s="8" t="s">
        <v>96</v>
      </c>
      <c r="D45" s="8">
        <v>25</v>
      </c>
      <c r="E45" s="8">
        <v>165</v>
      </c>
      <c r="F45" s="8">
        <v>74</v>
      </c>
      <c r="G45" s="8">
        <v>87</v>
      </c>
      <c r="H45" s="8">
        <v>6</v>
      </c>
      <c r="I45" s="8" t="s">
        <v>38</v>
      </c>
      <c r="J45" s="8" t="s">
        <v>26</v>
      </c>
      <c r="K45" s="8" t="s">
        <v>33</v>
      </c>
      <c r="L45" s="8" t="s">
        <v>26</v>
      </c>
      <c r="M45" s="8" t="s">
        <v>27</v>
      </c>
      <c r="N45" s="8" t="s">
        <v>27</v>
      </c>
      <c r="O45" s="8" t="s">
        <v>29</v>
      </c>
      <c r="P45" s="8" t="s">
        <v>29</v>
      </c>
      <c r="Q45" s="8">
        <v>4</v>
      </c>
      <c r="R45" s="8" t="s">
        <v>38</v>
      </c>
      <c r="S45" s="8" t="s">
        <v>37</v>
      </c>
      <c r="T45" s="8" t="s">
        <v>38</v>
      </c>
      <c r="U45" s="8" t="s">
        <v>97</v>
      </c>
      <c r="V45" s="9">
        <v>3</v>
      </c>
    </row>
    <row r="46" spans="1:22" x14ac:dyDescent="0.25">
      <c r="A46" s="4">
        <v>45771.861849062501</v>
      </c>
      <c r="B46" s="5">
        <v>0</v>
      </c>
      <c r="C46" s="5" t="s">
        <v>98</v>
      </c>
      <c r="D46" s="5">
        <v>19</v>
      </c>
      <c r="E46" s="5">
        <v>163</v>
      </c>
      <c r="F46" s="5">
        <v>60</v>
      </c>
      <c r="G46" s="5">
        <v>80</v>
      </c>
      <c r="H46" s="5">
        <v>4</v>
      </c>
      <c r="I46" s="5" t="s">
        <v>38</v>
      </c>
      <c r="J46" s="5" t="s">
        <v>24</v>
      </c>
      <c r="K46" s="5" t="s">
        <v>33</v>
      </c>
      <c r="L46" s="5" t="s">
        <v>26</v>
      </c>
      <c r="M46" s="5" t="s">
        <v>34</v>
      </c>
      <c r="N46" s="5" t="s">
        <v>28</v>
      </c>
      <c r="O46" s="5" t="s">
        <v>29</v>
      </c>
      <c r="P46" s="5" t="s">
        <v>36</v>
      </c>
      <c r="Q46" s="5">
        <v>5</v>
      </c>
      <c r="R46" s="5" t="s">
        <v>23</v>
      </c>
      <c r="S46" s="5" t="s">
        <v>41</v>
      </c>
      <c r="T46" s="5" t="s">
        <v>38</v>
      </c>
      <c r="U46" s="5" t="s">
        <v>39</v>
      </c>
      <c r="V46" s="6">
        <v>5</v>
      </c>
    </row>
    <row r="47" spans="1:22" x14ac:dyDescent="0.25">
      <c r="A47" s="7">
        <v>45771.861999629633</v>
      </c>
      <c r="B47" s="8">
        <v>0</v>
      </c>
      <c r="C47" s="8" t="s">
        <v>99</v>
      </c>
      <c r="D47" s="8">
        <v>19</v>
      </c>
      <c r="E47" s="8">
        <v>165</v>
      </c>
      <c r="F47" s="8">
        <v>66</v>
      </c>
      <c r="G47" s="8">
        <v>91</v>
      </c>
      <c r="H47" s="8">
        <v>6</v>
      </c>
      <c r="I47" s="8" t="s">
        <v>38</v>
      </c>
      <c r="J47" s="8" t="s">
        <v>24</v>
      </c>
      <c r="K47" s="8" t="s">
        <v>33</v>
      </c>
      <c r="L47" s="8" t="s">
        <v>26</v>
      </c>
      <c r="M47" s="8" t="s">
        <v>28</v>
      </c>
      <c r="N47" s="8" t="s">
        <v>34</v>
      </c>
      <c r="O47" s="8" t="s">
        <v>35</v>
      </c>
      <c r="P47" s="8" t="s">
        <v>35</v>
      </c>
      <c r="Q47" s="8">
        <v>5</v>
      </c>
      <c r="R47" s="8" t="s">
        <v>38</v>
      </c>
      <c r="S47" s="8" t="s">
        <v>37</v>
      </c>
      <c r="T47" s="8" t="s">
        <v>23</v>
      </c>
      <c r="U47" s="8" t="s">
        <v>31</v>
      </c>
      <c r="V47" s="9">
        <v>3</v>
      </c>
    </row>
    <row r="48" spans="1:22" x14ac:dyDescent="0.25">
      <c r="A48" s="4">
        <v>45771.924231712968</v>
      </c>
      <c r="B48" s="5">
        <v>0</v>
      </c>
      <c r="C48" s="5" t="s">
        <v>100</v>
      </c>
      <c r="D48" s="5">
        <v>18</v>
      </c>
      <c r="E48" s="5">
        <v>156</v>
      </c>
      <c r="F48" s="5">
        <v>70</v>
      </c>
      <c r="G48" s="5">
        <v>90</v>
      </c>
      <c r="H48" s="5">
        <v>5</v>
      </c>
      <c r="I48" s="5" t="s">
        <v>38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27</v>
      </c>
      <c r="O48" s="5" t="s">
        <v>29</v>
      </c>
      <c r="P48" s="5" t="s">
        <v>47</v>
      </c>
      <c r="Q48" s="5">
        <v>4</v>
      </c>
      <c r="R48" s="5" t="s">
        <v>23</v>
      </c>
      <c r="S48" s="5" t="s">
        <v>37</v>
      </c>
      <c r="T48" s="5" t="s">
        <v>23</v>
      </c>
      <c r="U48" s="5" t="s">
        <v>31</v>
      </c>
      <c r="V48" s="6">
        <v>3</v>
      </c>
    </row>
    <row r="49" spans="1:22" x14ac:dyDescent="0.25">
      <c r="A49" s="7">
        <v>45772.020698136577</v>
      </c>
      <c r="B49" s="8">
        <v>0</v>
      </c>
      <c r="C49" s="8" t="s">
        <v>101</v>
      </c>
      <c r="D49" s="8">
        <v>20</v>
      </c>
      <c r="E49" s="8">
        <v>178</v>
      </c>
      <c r="F49" s="8">
        <v>60</v>
      </c>
      <c r="G49" s="8">
        <v>90</v>
      </c>
      <c r="H49" s="8">
        <v>5</v>
      </c>
      <c r="I49" s="8" t="s">
        <v>38</v>
      </c>
      <c r="J49" s="8" t="s">
        <v>24</v>
      </c>
      <c r="K49" s="8" t="s">
        <v>33</v>
      </c>
      <c r="L49" s="8" t="s">
        <v>26</v>
      </c>
      <c r="M49" s="8" t="s">
        <v>28</v>
      </c>
      <c r="N49" s="8" t="s">
        <v>28</v>
      </c>
      <c r="O49" s="8" t="s">
        <v>29</v>
      </c>
      <c r="P49" s="8" t="s">
        <v>29</v>
      </c>
      <c r="Q49" s="8">
        <v>4</v>
      </c>
      <c r="R49" s="8" t="s">
        <v>38</v>
      </c>
      <c r="S49" s="8" t="s">
        <v>37</v>
      </c>
      <c r="T49" s="8" t="s">
        <v>23</v>
      </c>
      <c r="U49" s="8" t="s">
        <v>57</v>
      </c>
      <c r="V49" s="9">
        <v>2</v>
      </c>
    </row>
    <row r="50" spans="1:22" x14ac:dyDescent="0.25">
      <c r="A50" s="4">
        <v>45772.25271753472</v>
      </c>
      <c r="B50" s="5">
        <v>0</v>
      </c>
      <c r="C50" s="5" t="s">
        <v>102</v>
      </c>
      <c r="D50" s="5">
        <v>20</v>
      </c>
      <c r="E50" s="5">
        <v>161</v>
      </c>
      <c r="F50" s="5">
        <v>87</v>
      </c>
      <c r="G50" s="5">
        <v>80</v>
      </c>
      <c r="H50" s="5">
        <v>5</v>
      </c>
      <c r="I50" s="5" t="s">
        <v>38</v>
      </c>
      <c r="J50" s="5" t="s">
        <v>26</v>
      </c>
      <c r="K50" s="5" t="s">
        <v>33</v>
      </c>
      <c r="L50" s="5" t="s">
        <v>26</v>
      </c>
      <c r="M50" s="5" t="s">
        <v>28</v>
      </c>
      <c r="N50" s="5" t="s">
        <v>28</v>
      </c>
      <c r="O50" s="5" t="s">
        <v>36</v>
      </c>
      <c r="P50" s="5" t="s">
        <v>35</v>
      </c>
      <c r="Q50" s="5">
        <v>4</v>
      </c>
      <c r="R50" s="5" t="s">
        <v>38</v>
      </c>
      <c r="S50" s="5" t="s">
        <v>37</v>
      </c>
      <c r="T50" s="5" t="s">
        <v>23</v>
      </c>
      <c r="U50" s="5" t="s">
        <v>39</v>
      </c>
      <c r="V50" s="6">
        <v>3</v>
      </c>
    </row>
    <row r="51" spans="1:22" x14ac:dyDescent="0.25">
      <c r="A51" s="7">
        <v>45772.499414861115</v>
      </c>
      <c r="B51" s="8">
        <v>0</v>
      </c>
      <c r="C51" s="8" t="s">
        <v>103</v>
      </c>
      <c r="D51" s="8">
        <v>22</v>
      </c>
      <c r="E51" s="8">
        <v>178</v>
      </c>
      <c r="F51" s="8">
        <v>75</v>
      </c>
      <c r="G51" s="8">
        <v>90</v>
      </c>
      <c r="H51" s="8">
        <v>3</v>
      </c>
      <c r="I51" s="8" t="s">
        <v>23</v>
      </c>
      <c r="J51" s="8" t="s">
        <v>24</v>
      </c>
      <c r="K51" s="8" t="s">
        <v>24</v>
      </c>
      <c r="L51" s="8" t="s">
        <v>24</v>
      </c>
      <c r="M51" s="8" t="s">
        <v>34</v>
      </c>
      <c r="N51" s="8" t="s">
        <v>34</v>
      </c>
      <c r="O51" s="8" t="s">
        <v>35</v>
      </c>
      <c r="P51" s="8" t="s">
        <v>36</v>
      </c>
      <c r="Q51" s="8">
        <v>4</v>
      </c>
      <c r="R51" s="8" t="s">
        <v>38</v>
      </c>
      <c r="S51" s="8" t="s">
        <v>41</v>
      </c>
      <c r="T51" s="8" t="s">
        <v>23</v>
      </c>
      <c r="U51" s="8" t="s">
        <v>31</v>
      </c>
      <c r="V51" s="9">
        <v>3</v>
      </c>
    </row>
    <row r="52" spans="1:22" x14ac:dyDescent="0.25">
      <c r="A52" s="10">
        <v>45773.74514554398</v>
      </c>
      <c r="B52" s="11">
        <v>0</v>
      </c>
      <c r="C52" s="11" t="s">
        <v>104</v>
      </c>
      <c r="D52" s="11">
        <v>19</v>
      </c>
      <c r="E52" s="11">
        <v>168</v>
      </c>
      <c r="F52" s="11">
        <v>90</v>
      </c>
      <c r="G52" s="11">
        <v>87</v>
      </c>
      <c r="H52" s="11">
        <v>5</v>
      </c>
      <c r="I52" s="11" t="s">
        <v>38</v>
      </c>
      <c r="J52" s="11" t="s">
        <v>26</v>
      </c>
      <c r="K52" s="11" t="s">
        <v>25</v>
      </c>
      <c r="L52" s="11" t="s">
        <v>26</v>
      </c>
      <c r="M52" s="11" t="s">
        <v>34</v>
      </c>
      <c r="N52" s="11" t="s">
        <v>34</v>
      </c>
      <c r="O52" s="11" t="s">
        <v>35</v>
      </c>
      <c r="P52" s="11" t="s">
        <v>35</v>
      </c>
      <c r="Q52" s="11">
        <v>5</v>
      </c>
      <c r="R52" s="11" t="s">
        <v>23</v>
      </c>
      <c r="S52" s="11" t="s">
        <v>37</v>
      </c>
      <c r="T52" s="11" t="s">
        <v>23</v>
      </c>
      <c r="U52" s="11" t="s">
        <v>39</v>
      </c>
      <c r="V52" s="1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F656-340F-4005-9CA4-26692CD28441}">
  <dimension ref="B1:O56"/>
  <sheetViews>
    <sheetView topLeftCell="E6" zoomScale="109" zoomScaleNormal="70" workbookViewId="0">
      <selection activeCell="K69" sqref="K69"/>
    </sheetView>
  </sheetViews>
  <sheetFormatPr baseColWidth="10" defaultRowHeight="13.2" x14ac:dyDescent="0.25"/>
  <cols>
    <col min="4" max="4" width="31.5546875" bestFit="1" customWidth="1"/>
  </cols>
  <sheetData>
    <row r="1" spans="2:15" ht="20.399999999999999" x14ac:dyDescent="0.35">
      <c r="D1" s="52" t="s">
        <v>3</v>
      </c>
      <c r="E1" s="52"/>
      <c r="F1" s="52"/>
      <c r="G1" s="52"/>
    </row>
    <row r="4" spans="2:15" x14ac:dyDescent="0.25">
      <c r="D4" s="24" t="s">
        <v>109</v>
      </c>
      <c r="E4" s="20">
        <v>1</v>
      </c>
      <c r="F4" s="20"/>
      <c r="H4">
        <f>E5/2</f>
        <v>25.5</v>
      </c>
    </row>
    <row r="5" spans="2:15" x14ac:dyDescent="0.25">
      <c r="B5" s="17">
        <v>16</v>
      </c>
      <c r="D5" s="24" t="s">
        <v>105</v>
      </c>
      <c r="E5" s="20">
        <f>COUNT(B5:B55)</f>
        <v>51</v>
      </c>
      <c r="F5" s="20"/>
    </row>
    <row r="6" spans="2:15" x14ac:dyDescent="0.25">
      <c r="B6" s="13">
        <v>17</v>
      </c>
      <c r="D6" s="24" t="s">
        <v>106</v>
      </c>
      <c r="E6" s="20">
        <f>SQRT(E5)</f>
        <v>7.1414284285428504</v>
      </c>
      <c r="F6" s="20">
        <v>7</v>
      </c>
    </row>
    <row r="7" spans="2:15" x14ac:dyDescent="0.25">
      <c r="B7" s="15">
        <v>17</v>
      </c>
      <c r="D7" s="24" t="s">
        <v>107</v>
      </c>
      <c r="E7" s="20">
        <f>B55-B5</f>
        <v>9</v>
      </c>
      <c r="F7" s="20"/>
    </row>
    <row r="8" spans="2:15" x14ac:dyDescent="0.25">
      <c r="B8" s="16">
        <v>17</v>
      </c>
      <c r="D8" s="24" t="s">
        <v>108</v>
      </c>
      <c r="E8" s="20">
        <f>(E7/F6)+E4</f>
        <v>2.2857142857142856</v>
      </c>
      <c r="F8" s="20">
        <v>2</v>
      </c>
    </row>
    <row r="9" spans="2:15" x14ac:dyDescent="0.25">
      <c r="B9" s="15">
        <v>17</v>
      </c>
      <c r="D9" s="24" t="s">
        <v>119</v>
      </c>
      <c r="E9" s="20">
        <f>E4/2</f>
        <v>0.5</v>
      </c>
      <c r="F9" s="20"/>
    </row>
    <row r="10" spans="2:15" x14ac:dyDescent="0.25">
      <c r="B10" s="16">
        <v>17</v>
      </c>
      <c r="D10" s="24" t="s">
        <v>122</v>
      </c>
      <c r="E10" s="20">
        <f>J16- 0</f>
        <v>24</v>
      </c>
      <c r="F10" s="20"/>
    </row>
    <row r="11" spans="2:15" x14ac:dyDescent="0.25">
      <c r="B11" s="14">
        <v>17</v>
      </c>
      <c r="D11" s="24" t="s">
        <v>123</v>
      </c>
      <c r="E11" s="20">
        <f>J16-J17</f>
        <v>4</v>
      </c>
      <c r="F11" s="20"/>
    </row>
    <row r="12" spans="2:15" x14ac:dyDescent="0.25">
      <c r="B12" s="16">
        <v>18</v>
      </c>
      <c r="D12" s="24" t="s">
        <v>124</v>
      </c>
      <c r="E12" s="23">
        <f>N16+((E10)/(E10+E11)) * F8</f>
        <v>17.214285714285715</v>
      </c>
      <c r="F12" s="20"/>
    </row>
    <row r="13" spans="2:15" x14ac:dyDescent="0.25">
      <c r="B13" s="14">
        <v>18</v>
      </c>
      <c r="D13" s="24" t="s">
        <v>118</v>
      </c>
      <c r="E13" s="20">
        <f>N17+((H4-K16)/J17)*F8</f>
        <v>17.649999999999999</v>
      </c>
      <c r="F13" s="20"/>
    </row>
    <row r="14" spans="2:15" x14ac:dyDescent="0.25">
      <c r="B14" s="16">
        <v>18</v>
      </c>
    </row>
    <row r="15" spans="2:15" ht="17.399999999999999" x14ac:dyDescent="0.3">
      <c r="B15" s="15">
        <v>18</v>
      </c>
      <c r="F15" s="19" t="s">
        <v>110</v>
      </c>
      <c r="G15" s="19" t="s">
        <v>111</v>
      </c>
      <c r="H15" s="19" t="s">
        <v>112</v>
      </c>
      <c r="I15" s="19" t="s">
        <v>113</v>
      </c>
      <c r="J15" s="19" t="s">
        <v>114</v>
      </c>
      <c r="K15" s="19" t="s">
        <v>115</v>
      </c>
      <c r="L15" s="19" t="s">
        <v>116</v>
      </c>
      <c r="M15" s="19" t="s">
        <v>117</v>
      </c>
      <c r="N15" s="19" t="s">
        <v>120</v>
      </c>
      <c r="O15" s="19" t="s">
        <v>121</v>
      </c>
    </row>
    <row r="16" spans="2:15" x14ac:dyDescent="0.25">
      <c r="B16" s="16">
        <v>18</v>
      </c>
      <c r="F16" s="43">
        <v>1</v>
      </c>
      <c r="G16" s="43">
        <f>B5</f>
        <v>16</v>
      </c>
      <c r="H16" s="43">
        <f>(G16+F8)-E4</f>
        <v>17</v>
      </c>
      <c r="I16" s="43">
        <f>AVERAGE(G16:H16)</f>
        <v>16.5</v>
      </c>
      <c r="J16" s="43">
        <f>COUNT(B5:B28)</f>
        <v>24</v>
      </c>
      <c r="K16" s="43">
        <v>24</v>
      </c>
      <c r="L16" s="45">
        <f>J16/$E$5</f>
        <v>0.47058823529411764</v>
      </c>
      <c r="M16" s="45">
        <f>K16/$E$5</f>
        <v>0.47058823529411764</v>
      </c>
      <c r="N16" s="43">
        <f>G16-$E$9</f>
        <v>15.5</v>
      </c>
      <c r="O16" s="43">
        <f>H16-$E$9</f>
        <v>16.5</v>
      </c>
    </row>
    <row r="17" spans="2:15" x14ac:dyDescent="0.25">
      <c r="B17" s="15">
        <v>18</v>
      </c>
      <c r="F17" s="46">
        <v>2</v>
      </c>
      <c r="G17" s="46">
        <f>+G16+F8</f>
        <v>18</v>
      </c>
      <c r="H17" s="46">
        <f>H16+$F$8</f>
        <v>19</v>
      </c>
      <c r="I17" s="46">
        <f t="shared" ref="I17:I22" si="0">AVERAGE(G17:H17)</f>
        <v>18.5</v>
      </c>
      <c r="J17" s="46">
        <f>COUNT(B29:B48)</f>
        <v>20</v>
      </c>
      <c r="K17" s="46">
        <f>K16+J17</f>
        <v>44</v>
      </c>
      <c r="L17" s="47">
        <f t="shared" ref="L17:L20" si="1">J17/$E$5</f>
        <v>0.39215686274509803</v>
      </c>
      <c r="M17" s="47">
        <f>K17/$E$5</f>
        <v>0.86274509803921573</v>
      </c>
      <c r="N17" s="46">
        <f t="shared" ref="N17:N20" si="2">G17-$E$9</f>
        <v>17.5</v>
      </c>
      <c r="O17" s="46">
        <f t="shared" ref="O17:O20" si="3">H17-$E$9</f>
        <v>18.5</v>
      </c>
    </row>
    <row r="18" spans="2:15" x14ac:dyDescent="0.25">
      <c r="B18" s="16">
        <v>18</v>
      </c>
      <c r="F18" s="20">
        <v>3</v>
      </c>
      <c r="G18" s="20">
        <f>G17+F8</f>
        <v>20</v>
      </c>
      <c r="H18" s="20">
        <f t="shared" ref="H18:H22" si="4">H17+$F$8</f>
        <v>21</v>
      </c>
      <c r="I18" s="20">
        <f t="shared" si="0"/>
        <v>20.5</v>
      </c>
      <c r="J18" s="20">
        <f>COUNT(B49:B53)</f>
        <v>5</v>
      </c>
      <c r="K18" s="20">
        <f>K17+J18</f>
        <v>49</v>
      </c>
      <c r="L18" s="21">
        <f t="shared" si="1"/>
        <v>9.8039215686274508E-2</v>
      </c>
      <c r="M18" s="21">
        <f>K18/$E$5</f>
        <v>0.96078431372549022</v>
      </c>
      <c r="N18" s="20">
        <f t="shared" si="2"/>
        <v>19.5</v>
      </c>
      <c r="O18" s="20">
        <f t="shared" si="3"/>
        <v>20.5</v>
      </c>
    </row>
    <row r="19" spans="2:15" x14ac:dyDescent="0.25">
      <c r="B19" s="14">
        <v>18</v>
      </c>
      <c r="F19" s="20">
        <v>4</v>
      </c>
      <c r="G19" s="20">
        <f>G18+F8</f>
        <v>22</v>
      </c>
      <c r="H19" s="20">
        <f t="shared" si="4"/>
        <v>23</v>
      </c>
      <c r="I19" s="20">
        <f t="shared" si="0"/>
        <v>22.5</v>
      </c>
      <c r="J19" s="20">
        <v>1</v>
      </c>
      <c r="K19" s="20">
        <f>K18+J19</f>
        <v>50</v>
      </c>
      <c r="L19" s="21">
        <f t="shared" si="1"/>
        <v>1.9607843137254902E-2</v>
      </c>
      <c r="M19" s="21">
        <f>K19/$E$5</f>
        <v>0.98039215686274506</v>
      </c>
      <c r="N19" s="20">
        <f t="shared" si="2"/>
        <v>21.5</v>
      </c>
      <c r="O19" s="20">
        <f t="shared" si="3"/>
        <v>22.5</v>
      </c>
    </row>
    <row r="20" spans="2:15" x14ac:dyDescent="0.25">
      <c r="B20" s="13">
        <v>18</v>
      </c>
      <c r="F20" s="20">
        <v>5</v>
      </c>
      <c r="G20" s="20">
        <f>G19+F8</f>
        <v>24</v>
      </c>
      <c r="H20" s="20">
        <f t="shared" si="4"/>
        <v>25</v>
      </c>
      <c r="I20" s="20">
        <f t="shared" si="0"/>
        <v>24.5</v>
      </c>
      <c r="J20" s="20">
        <v>1</v>
      </c>
      <c r="K20" s="22">
        <f>K19+J20</f>
        <v>51</v>
      </c>
      <c r="L20" s="21">
        <f t="shared" si="1"/>
        <v>1.9607843137254902E-2</v>
      </c>
      <c r="M20" s="33">
        <f>K20/$E$5</f>
        <v>1</v>
      </c>
      <c r="N20" s="20">
        <f t="shared" si="2"/>
        <v>23.5</v>
      </c>
      <c r="O20" s="20">
        <f t="shared" si="3"/>
        <v>24.5</v>
      </c>
    </row>
    <row r="21" spans="2:15" x14ac:dyDescent="0.25">
      <c r="B21" s="15">
        <v>18</v>
      </c>
      <c r="F21" s="20">
        <v>6</v>
      </c>
      <c r="G21" s="20">
        <f>G20+F8</f>
        <v>26</v>
      </c>
      <c r="H21" s="20">
        <f t="shared" si="4"/>
        <v>27</v>
      </c>
      <c r="I21" s="20">
        <f t="shared" si="0"/>
        <v>26.5</v>
      </c>
      <c r="J21" s="20"/>
      <c r="K21" s="20"/>
      <c r="L21" s="21"/>
      <c r="M21" s="20"/>
      <c r="N21" s="20"/>
      <c r="O21" s="20"/>
    </row>
    <row r="22" spans="2:15" x14ac:dyDescent="0.25">
      <c r="B22" s="13">
        <v>18</v>
      </c>
      <c r="F22" s="20">
        <v>7</v>
      </c>
      <c r="G22" s="20">
        <f>G21+F8</f>
        <v>28</v>
      </c>
      <c r="H22" s="20">
        <f t="shared" si="4"/>
        <v>29</v>
      </c>
      <c r="I22" s="20">
        <f t="shared" si="0"/>
        <v>28.5</v>
      </c>
      <c r="J22" s="20"/>
      <c r="K22" s="20"/>
      <c r="L22" s="20"/>
      <c r="M22" s="20"/>
      <c r="N22" s="20"/>
      <c r="O22" s="20"/>
    </row>
    <row r="23" spans="2:15" x14ac:dyDescent="0.25">
      <c r="B23" s="15">
        <v>18</v>
      </c>
      <c r="F23" s="20"/>
      <c r="G23" s="20"/>
      <c r="H23" s="20"/>
      <c r="I23" s="20"/>
      <c r="J23" s="22">
        <f>SUM(J16:J20)</f>
        <v>51</v>
      </c>
      <c r="K23" s="20"/>
      <c r="L23" s="32">
        <f>SUM(L16:L20)</f>
        <v>1</v>
      </c>
      <c r="M23" s="20"/>
      <c r="N23" s="20"/>
      <c r="O23" s="20"/>
    </row>
    <row r="24" spans="2:15" x14ac:dyDescent="0.25">
      <c r="B24" s="13">
        <v>18</v>
      </c>
    </row>
    <row r="25" spans="2:15" x14ac:dyDescent="0.25">
      <c r="B25" s="14">
        <v>18</v>
      </c>
    </row>
    <row r="26" spans="2:15" x14ac:dyDescent="0.25">
      <c r="B26" s="13">
        <v>18</v>
      </c>
    </row>
    <row r="27" spans="2:15" x14ac:dyDescent="0.25">
      <c r="B27" s="14">
        <v>18</v>
      </c>
    </row>
    <row r="28" spans="2:15" x14ac:dyDescent="0.25">
      <c r="B28" s="13">
        <v>18</v>
      </c>
    </row>
    <row r="29" spans="2:15" x14ac:dyDescent="0.25">
      <c r="B29" s="15">
        <v>19</v>
      </c>
    </row>
    <row r="30" spans="2:15" x14ac:dyDescent="0.25">
      <c r="B30" s="16">
        <v>19</v>
      </c>
    </row>
    <row r="31" spans="2:15" x14ac:dyDescent="0.25">
      <c r="B31" s="14">
        <v>19</v>
      </c>
    </row>
    <row r="32" spans="2:15" x14ac:dyDescent="0.25">
      <c r="B32" s="16">
        <v>19</v>
      </c>
    </row>
    <row r="33" spans="2:2" x14ac:dyDescent="0.25">
      <c r="B33" s="14">
        <v>19</v>
      </c>
    </row>
    <row r="34" spans="2:2" x14ac:dyDescent="0.25">
      <c r="B34" s="13">
        <v>19</v>
      </c>
    </row>
    <row r="35" spans="2:2" x14ac:dyDescent="0.25">
      <c r="B35" s="15">
        <v>19</v>
      </c>
    </row>
    <row r="36" spans="2:2" x14ac:dyDescent="0.25">
      <c r="B36" s="16">
        <v>19</v>
      </c>
    </row>
    <row r="37" spans="2:2" x14ac:dyDescent="0.25">
      <c r="B37" s="15">
        <v>19</v>
      </c>
    </row>
    <row r="38" spans="2:2" x14ac:dyDescent="0.25">
      <c r="B38" s="13">
        <v>19</v>
      </c>
    </row>
    <row r="39" spans="2:2" x14ac:dyDescent="0.25">
      <c r="B39" s="14">
        <v>19</v>
      </c>
    </row>
    <row r="40" spans="2:2" x14ac:dyDescent="0.25">
      <c r="B40" s="13">
        <v>19</v>
      </c>
    </row>
    <row r="41" spans="2:2" x14ac:dyDescent="0.25">
      <c r="B41" s="15">
        <v>19</v>
      </c>
    </row>
    <row r="42" spans="2:2" x14ac:dyDescent="0.25">
      <c r="B42" s="16">
        <v>19</v>
      </c>
    </row>
    <row r="43" spans="2:2" x14ac:dyDescent="0.25">
      <c r="B43" s="15">
        <v>19</v>
      </c>
    </row>
    <row r="44" spans="2:2" x14ac:dyDescent="0.25">
      <c r="B44" s="16">
        <v>20</v>
      </c>
    </row>
    <row r="45" spans="2:2" x14ac:dyDescent="0.25">
      <c r="B45" s="14">
        <v>20</v>
      </c>
    </row>
    <row r="46" spans="2:2" x14ac:dyDescent="0.25">
      <c r="B46" s="13">
        <v>20</v>
      </c>
    </row>
    <row r="47" spans="2:2" x14ac:dyDescent="0.25">
      <c r="B47" s="14">
        <v>20</v>
      </c>
    </row>
    <row r="48" spans="2:2" x14ac:dyDescent="0.25">
      <c r="B48" s="13">
        <v>20</v>
      </c>
    </row>
    <row r="49" spans="2:2" x14ac:dyDescent="0.25">
      <c r="B49" s="15">
        <v>21</v>
      </c>
    </row>
    <row r="50" spans="2:2" x14ac:dyDescent="0.25">
      <c r="B50" s="13">
        <v>21</v>
      </c>
    </row>
    <row r="51" spans="2:2" x14ac:dyDescent="0.25">
      <c r="B51" s="15">
        <v>21</v>
      </c>
    </row>
    <row r="52" spans="2:2" x14ac:dyDescent="0.25">
      <c r="B52" s="16">
        <v>21</v>
      </c>
    </row>
    <row r="53" spans="2:2" x14ac:dyDescent="0.25">
      <c r="B53" s="14">
        <v>22</v>
      </c>
    </row>
    <row r="54" spans="2:2" x14ac:dyDescent="0.25">
      <c r="B54" s="16">
        <v>24</v>
      </c>
    </row>
    <row r="55" spans="2:2" x14ac:dyDescent="0.25">
      <c r="B55" s="14">
        <v>25</v>
      </c>
    </row>
    <row r="56" spans="2:2" x14ac:dyDescent="0.25">
      <c r="B56" s="18"/>
    </row>
  </sheetData>
  <sortState xmlns:xlrd2="http://schemas.microsoft.com/office/spreadsheetml/2017/richdata2" ref="B5:B57">
    <sortCondition ref="B5:B57"/>
  </sortState>
  <mergeCells count="1">
    <mergeCell ref="D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D80F-E8ED-4B4C-8BD3-3EEACED30FD0}">
  <dimension ref="C2:Q68"/>
  <sheetViews>
    <sheetView topLeftCell="D1" zoomScale="77" workbookViewId="0">
      <selection activeCell="D15" sqref="D15"/>
    </sheetView>
  </sheetViews>
  <sheetFormatPr baseColWidth="10" defaultRowHeight="13.2" x14ac:dyDescent="0.25"/>
  <cols>
    <col min="3" max="3" width="31.21875" bestFit="1" customWidth="1"/>
  </cols>
  <sheetData>
    <row r="2" spans="3:17" ht="20.399999999999999" x14ac:dyDescent="0.35">
      <c r="C2" s="52" t="s">
        <v>4</v>
      </c>
      <c r="D2" s="52"/>
      <c r="E2" s="52"/>
      <c r="F2" s="52"/>
      <c r="H2">
        <f>D6/2</f>
        <v>25.5</v>
      </c>
    </row>
    <row r="5" spans="3:17" ht="17.399999999999999" x14ac:dyDescent="0.3">
      <c r="C5" s="24" t="s">
        <v>109</v>
      </c>
      <c r="D5" s="20">
        <v>1</v>
      </c>
      <c r="E5" s="20"/>
      <c r="H5" s="19" t="s">
        <v>110</v>
      </c>
      <c r="I5" s="19" t="s">
        <v>111</v>
      </c>
      <c r="J5" s="19" t="s">
        <v>112</v>
      </c>
      <c r="K5" s="19" t="s">
        <v>113</v>
      </c>
      <c r="L5" s="19" t="s">
        <v>114</v>
      </c>
      <c r="M5" s="19" t="s">
        <v>115</v>
      </c>
      <c r="N5" s="19" t="s">
        <v>116</v>
      </c>
      <c r="O5" s="19" t="s">
        <v>117</v>
      </c>
      <c r="P5" s="19" t="s">
        <v>120</v>
      </c>
      <c r="Q5" s="19" t="s">
        <v>121</v>
      </c>
    </row>
    <row r="6" spans="3:17" x14ac:dyDescent="0.25">
      <c r="C6" s="24" t="s">
        <v>105</v>
      </c>
      <c r="D6" s="20">
        <f>COUNT(C17:C68)</f>
        <v>51</v>
      </c>
      <c r="E6" s="20"/>
      <c r="H6" s="20">
        <v>1</v>
      </c>
      <c r="I6" s="20">
        <f>C17</f>
        <v>148</v>
      </c>
      <c r="J6" s="20">
        <f>(I6+E9)-D5</f>
        <v>153</v>
      </c>
      <c r="K6" s="20">
        <f t="shared" ref="K6:K12" si="0">AVERAGE(I6:J6)</f>
        <v>150.5</v>
      </c>
      <c r="L6" s="20">
        <v>2</v>
      </c>
      <c r="M6" s="20">
        <v>2</v>
      </c>
      <c r="N6" s="21">
        <f>L6/$D$6</f>
        <v>3.9215686274509803E-2</v>
      </c>
      <c r="O6" s="21">
        <f>M6/$D$6</f>
        <v>3.9215686274509803E-2</v>
      </c>
      <c r="P6" s="20">
        <f>I6-$D$10</f>
        <v>147.5</v>
      </c>
      <c r="Q6" s="20">
        <f>J6-$D$10</f>
        <v>152.5</v>
      </c>
    </row>
    <row r="7" spans="3:17" x14ac:dyDescent="0.25">
      <c r="C7" s="24" t="s">
        <v>106</v>
      </c>
      <c r="D7" s="20">
        <f>SQRT(D6)</f>
        <v>7.1414284285428504</v>
      </c>
      <c r="E7" s="20">
        <v>7</v>
      </c>
      <c r="H7" s="20">
        <v>2</v>
      </c>
      <c r="I7" s="20">
        <f>+I6+$E$9</f>
        <v>154</v>
      </c>
      <c r="J7" s="20">
        <f>J6+$E$9</f>
        <v>159</v>
      </c>
      <c r="K7" s="20">
        <f t="shared" si="0"/>
        <v>156.5</v>
      </c>
      <c r="L7" s="20">
        <f>COUNT(C19:C24)</f>
        <v>6</v>
      </c>
      <c r="M7" s="20">
        <f>M6+L7</f>
        <v>8</v>
      </c>
      <c r="N7" s="21">
        <f t="shared" ref="N7:N12" si="1">L7/$D$6</f>
        <v>0.11764705882352941</v>
      </c>
      <c r="O7" s="21">
        <f t="shared" ref="O7:O12" si="2">M7/$D$6</f>
        <v>0.15686274509803921</v>
      </c>
      <c r="P7" s="20">
        <f t="shared" ref="P7:P12" si="3">I7-$D$10</f>
        <v>153.5</v>
      </c>
      <c r="Q7" s="20">
        <f t="shared" ref="Q7:Q12" si="4">J7-$D$10</f>
        <v>158.5</v>
      </c>
    </row>
    <row r="8" spans="3:17" x14ac:dyDescent="0.25">
      <c r="C8" s="24" t="s">
        <v>107</v>
      </c>
      <c r="D8" s="20">
        <f>C67-C17</f>
        <v>40</v>
      </c>
      <c r="E8" s="20"/>
      <c r="H8" s="43">
        <v>3</v>
      </c>
      <c r="I8" s="43">
        <f t="shared" ref="I8:I11" si="5">+I7+$E$9</f>
        <v>160</v>
      </c>
      <c r="J8" s="43">
        <f t="shared" ref="J8:J12" si="6">J7+$E$9</f>
        <v>165</v>
      </c>
      <c r="K8" s="43">
        <f t="shared" si="0"/>
        <v>162.5</v>
      </c>
      <c r="L8" s="44">
        <f>COUNT(C25:C39)</f>
        <v>15</v>
      </c>
      <c r="M8" s="43">
        <f t="shared" ref="M8:M12" si="7">M7+L8</f>
        <v>23</v>
      </c>
      <c r="N8" s="45">
        <f t="shared" si="1"/>
        <v>0.29411764705882354</v>
      </c>
      <c r="O8" s="45">
        <f t="shared" si="2"/>
        <v>0.45098039215686275</v>
      </c>
      <c r="P8" s="43">
        <f t="shared" si="3"/>
        <v>159.5</v>
      </c>
      <c r="Q8" s="43">
        <f t="shared" si="4"/>
        <v>164.5</v>
      </c>
    </row>
    <row r="9" spans="3:17" x14ac:dyDescent="0.25">
      <c r="C9" s="24" t="s">
        <v>108</v>
      </c>
      <c r="D9" s="20">
        <f>(D8/E7)+D5</f>
        <v>6.7142857142857144</v>
      </c>
      <c r="E9" s="20">
        <v>6</v>
      </c>
      <c r="H9" s="46">
        <v>4</v>
      </c>
      <c r="I9" s="46">
        <f>+I8+$E$9</f>
        <v>166</v>
      </c>
      <c r="J9" s="46">
        <f t="shared" si="6"/>
        <v>171</v>
      </c>
      <c r="K9" s="46">
        <f t="shared" si="0"/>
        <v>168.5</v>
      </c>
      <c r="L9" s="46">
        <f>COUNT(C40:C50)</f>
        <v>11</v>
      </c>
      <c r="M9" s="46">
        <f t="shared" si="7"/>
        <v>34</v>
      </c>
      <c r="N9" s="47">
        <f t="shared" si="1"/>
        <v>0.21568627450980393</v>
      </c>
      <c r="O9" s="47">
        <f t="shared" si="2"/>
        <v>0.66666666666666663</v>
      </c>
      <c r="P9" s="46">
        <f t="shared" si="3"/>
        <v>165.5</v>
      </c>
      <c r="Q9" s="46">
        <f t="shared" si="4"/>
        <v>170.5</v>
      </c>
    </row>
    <row r="10" spans="3:17" x14ac:dyDescent="0.25">
      <c r="C10" s="24" t="s">
        <v>119</v>
      </c>
      <c r="D10" s="20">
        <f>D5/2</f>
        <v>0.5</v>
      </c>
      <c r="E10" s="20"/>
      <c r="H10" s="20">
        <v>5</v>
      </c>
      <c r="I10" s="20">
        <f t="shared" si="5"/>
        <v>172</v>
      </c>
      <c r="J10" s="20">
        <f t="shared" si="6"/>
        <v>177</v>
      </c>
      <c r="K10" s="20">
        <f t="shared" si="0"/>
        <v>174.5</v>
      </c>
      <c r="L10" s="25">
        <f>COUNT(C51:C60)</f>
        <v>10</v>
      </c>
      <c r="M10" s="20">
        <f t="shared" si="7"/>
        <v>44</v>
      </c>
      <c r="N10" s="21">
        <f t="shared" si="1"/>
        <v>0.19607843137254902</v>
      </c>
      <c r="O10" s="21">
        <f t="shared" si="2"/>
        <v>0.86274509803921573</v>
      </c>
      <c r="P10" s="20">
        <f t="shared" si="3"/>
        <v>171.5</v>
      </c>
      <c r="Q10" s="20">
        <f t="shared" si="4"/>
        <v>176.5</v>
      </c>
    </row>
    <row r="11" spans="3:17" x14ac:dyDescent="0.25">
      <c r="C11" s="24" t="s">
        <v>122</v>
      </c>
      <c r="D11" s="20">
        <f>L8-L7</f>
        <v>9</v>
      </c>
      <c r="E11" s="20"/>
      <c r="H11" s="20">
        <v>6</v>
      </c>
      <c r="I11" s="20">
        <f t="shared" si="5"/>
        <v>178</v>
      </c>
      <c r="J11" s="20">
        <f t="shared" si="6"/>
        <v>183</v>
      </c>
      <c r="K11" s="20">
        <f t="shared" si="0"/>
        <v>180.5</v>
      </c>
      <c r="L11" s="25">
        <f>COUNT(C61:C64)</f>
        <v>4</v>
      </c>
      <c r="M11" s="20">
        <f t="shared" si="7"/>
        <v>48</v>
      </c>
      <c r="N11" s="21">
        <f t="shared" si="1"/>
        <v>7.8431372549019607E-2</v>
      </c>
      <c r="O11" s="21">
        <f t="shared" si="2"/>
        <v>0.94117647058823528</v>
      </c>
      <c r="P11" s="20">
        <f t="shared" si="3"/>
        <v>177.5</v>
      </c>
      <c r="Q11" s="20">
        <f t="shared" si="4"/>
        <v>182.5</v>
      </c>
    </row>
    <row r="12" spans="3:17" x14ac:dyDescent="0.25">
      <c r="C12" s="24" t="s">
        <v>123</v>
      </c>
      <c r="D12" s="20">
        <f>L8-L9</f>
        <v>4</v>
      </c>
      <c r="E12" s="20"/>
      <c r="H12" s="20">
        <v>7</v>
      </c>
      <c r="I12" s="20">
        <f>+I11+$E$9</f>
        <v>184</v>
      </c>
      <c r="J12" s="20">
        <f t="shared" si="6"/>
        <v>189</v>
      </c>
      <c r="K12" s="20">
        <f t="shared" si="0"/>
        <v>186.5</v>
      </c>
      <c r="L12" s="25">
        <f>COUNT(C65:C67)</f>
        <v>3</v>
      </c>
      <c r="M12" s="22">
        <f t="shared" si="7"/>
        <v>51</v>
      </c>
      <c r="N12" s="21">
        <f t="shared" si="1"/>
        <v>5.8823529411764705E-2</v>
      </c>
      <c r="O12" s="33">
        <f t="shared" si="2"/>
        <v>1</v>
      </c>
      <c r="P12" s="20">
        <f t="shared" si="3"/>
        <v>183.5</v>
      </c>
      <c r="Q12" s="20">
        <f t="shared" si="4"/>
        <v>188.5</v>
      </c>
    </row>
    <row r="13" spans="3:17" x14ac:dyDescent="0.25">
      <c r="C13" s="24" t="s">
        <v>124</v>
      </c>
      <c r="D13" s="23">
        <f>P8+((D11)/(D11+D12))*E9</f>
        <v>163.65384615384616</v>
      </c>
      <c r="E13" s="20"/>
      <c r="H13" s="20"/>
      <c r="I13" s="20"/>
      <c r="J13" s="20"/>
      <c r="K13" s="25"/>
      <c r="L13" s="22">
        <f>SUM(L6:L12)</f>
        <v>51</v>
      </c>
      <c r="M13" s="25"/>
      <c r="N13" s="32">
        <f>SUM(N6:N12)</f>
        <v>1</v>
      </c>
      <c r="O13" s="25"/>
      <c r="P13" s="20"/>
      <c r="Q13" s="20"/>
    </row>
    <row r="14" spans="3:17" x14ac:dyDescent="0.25">
      <c r="C14" s="24" t="s">
        <v>118</v>
      </c>
      <c r="D14" s="20">
        <f>P9+((H2-M8)/L9)*E9</f>
        <v>166.86363636363637</v>
      </c>
      <c r="E14" s="20"/>
    </row>
    <row r="17" spans="3:3" x14ac:dyDescent="0.25">
      <c r="C17" s="31">
        <v>148</v>
      </c>
    </row>
    <row r="18" spans="3:3" x14ac:dyDescent="0.25">
      <c r="C18" s="30">
        <v>149</v>
      </c>
    </row>
    <row r="19" spans="3:3" x14ac:dyDescent="0.25">
      <c r="C19" s="28">
        <v>155</v>
      </c>
    </row>
    <row r="20" spans="3:3" x14ac:dyDescent="0.25">
      <c r="C20" s="30">
        <v>155</v>
      </c>
    </row>
    <row r="21" spans="3:3" x14ac:dyDescent="0.25">
      <c r="C21" s="29">
        <v>156</v>
      </c>
    </row>
    <row r="22" spans="3:3" x14ac:dyDescent="0.25">
      <c r="C22" s="30">
        <v>156</v>
      </c>
    </row>
    <row r="23" spans="3:3" x14ac:dyDescent="0.25">
      <c r="C23" s="29">
        <v>156</v>
      </c>
    </row>
    <row r="24" spans="3:3" x14ac:dyDescent="0.25">
      <c r="C24" s="27">
        <v>156</v>
      </c>
    </row>
    <row r="25" spans="3:3" x14ac:dyDescent="0.25">
      <c r="C25" s="28">
        <v>157</v>
      </c>
    </row>
    <row r="26" spans="3:3" x14ac:dyDescent="0.25">
      <c r="C26" s="30">
        <v>159</v>
      </c>
    </row>
    <row r="27" spans="3:3" x14ac:dyDescent="0.25">
      <c r="C27" s="28">
        <v>159</v>
      </c>
    </row>
    <row r="28" spans="3:3" x14ac:dyDescent="0.25">
      <c r="C28" s="27">
        <v>160</v>
      </c>
    </row>
    <row r="29" spans="3:3" x14ac:dyDescent="0.25">
      <c r="C29" s="29">
        <v>160</v>
      </c>
    </row>
    <row r="30" spans="3:3" x14ac:dyDescent="0.25">
      <c r="C30" s="30">
        <v>160</v>
      </c>
    </row>
    <row r="31" spans="3:3" x14ac:dyDescent="0.25">
      <c r="C31" s="29">
        <v>160</v>
      </c>
    </row>
    <row r="32" spans="3:3" x14ac:dyDescent="0.25">
      <c r="C32" s="27">
        <v>160</v>
      </c>
    </row>
    <row r="33" spans="3:3" x14ac:dyDescent="0.25">
      <c r="C33" s="29">
        <v>160</v>
      </c>
    </row>
    <row r="34" spans="3:3" x14ac:dyDescent="0.25">
      <c r="C34" s="30">
        <v>161</v>
      </c>
    </row>
    <row r="35" spans="3:3" x14ac:dyDescent="0.25">
      <c r="C35" s="29">
        <v>161</v>
      </c>
    </row>
    <row r="36" spans="3:3" x14ac:dyDescent="0.25">
      <c r="C36" s="27">
        <v>161</v>
      </c>
    </row>
    <row r="37" spans="3:3" x14ac:dyDescent="0.25">
      <c r="C37" s="29">
        <v>161</v>
      </c>
    </row>
    <row r="38" spans="3:3" x14ac:dyDescent="0.25">
      <c r="C38" s="27">
        <v>162</v>
      </c>
    </row>
    <row r="39" spans="3:3" x14ac:dyDescent="0.25">
      <c r="C39" s="28">
        <v>162</v>
      </c>
    </row>
    <row r="40" spans="3:3" x14ac:dyDescent="0.25">
      <c r="C40" s="27">
        <v>163</v>
      </c>
    </row>
    <row r="41" spans="3:3" x14ac:dyDescent="0.25">
      <c r="C41" s="29">
        <v>163</v>
      </c>
    </row>
    <row r="42" spans="3:3" x14ac:dyDescent="0.25">
      <c r="C42" s="30">
        <v>164</v>
      </c>
    </row>
    <row r="43" spans="3:3" x14ac:dyDescent="0.25">
      <c r="C43" s="28">
        <v>165</v>
      </c>
    </row>
    <row r="44" spans="3:3" x14ac:dyDescent="0.25">
      <c r="C44" s="27">
        <v>165</v>
      </c>
    </row>
    <row r="45" spans="3:3" x14ac:dyDescent="0.25">
      <c r="C45" s="28">
        <v>165</v>
      </c>
    </row>
    <row r="46" spans="3:3" x14ac:dyDescent="0.25">
      <c r="C46" s="30">
        <v>165</v>
      </c>
    </row>
    <row r="47" spans="3:3" x14ac:dyDescent="0.25">
      <c r="C47" s="29">
        <v>166</v>
      </c>
    </row>
    <row r="48" spans="3:3" x14ac:dyDescent="0.25">
      <c r="C48" s="30">
        <v>168</v>
      </c>
    </row>
    <row r="49" spans="3:3" x14ac:dyDescent="0.25">
      <c r="C49" s="28">
        <v>168</v>
      </c>
    </row>
    <row r="50" spans="3:3" x14ac:dyDescent="0.25">
      <c r="C50" s="27">
        <v>168</v>
      </c>
    </row>
    <row r="51" spans="3:3" x14ac:dyDescent="0.25">
      <c r="C51" s="29">
        <v>169</v>
      </c>
    </row>
    <row r="52" spans="3:3" x14ac:dyDescent="0.25">
      <c r="C52" s="30">
        <v>170</v>
      </c>
    </row>
    <row r="53" spans="3:3" x14ac:dyDescent="0.25">
      <c r="C53" s="29">
        <v>170</v>
      </c>
    </row>
    <row r="54" spans="3:3" x14ac:dyDescent="0.25">
      <c r="C54" s="27">
        <v>170</v>
      </c>
    </row>
    <row r="55" spans="3:3" x14ac:dyDescent="0.25">
      <c r="C55" s="29">
        <v>170</v>
      </c>
    </row>
    <row r="56" spans="3:3" x14ac:dyDescent="0.25">
      <c r="C56" s="27">
        <v>170</v>
      </c>
    </row>
    <row r="57" spans="3:3" x14ac:dyDescent="0.25">
      <c r="C57" s="29">
        <v>172</v>
      </c>
    </row>
    <row r="58" spans="3:3" x14ac:dyDescent="0.25">
      <c r="C58" s="30">
        <v>172</v>
      </c>
    </row>
    <row r="59" spans="3:3" x14ac:dyDescent="0.25">
      <c r="C59" s="29">
        <v>173</v>
      </c>
    </row>
    <row r="60" spans="3:3" x14ac:dyDescent="0.25">
      <c r="C60" s="27">
        <v>173</v>
      </c>
    </row>
    <row r="61" spans="3:3" x14ac:dyDescent="0.25">
      <c r="C61" s="28">
        <v>175</v>
      </c>
    </row>
    <row r="62" spans="3:3" x14ac:dyDescent="0.25">
      <c r="C62" s="30">
        <v>176</v>
      </c>
    </row>
    <row r="63" spans="3:3" x14ac:dyDescent="0.25">
      <c r="C63" s="28">
        <v>178</v>
      </c>
    </row>
    <row r="64" spans="3:3" x14ac:dyDescent="0.25">
      <c r="C64" s="30">
        <v>178</v>
      </c>
    </row>
    <row r="65" spans="3:3" x14ac:dyDescent="0.25">
      <c r="C65" s="28">
        <v>181</v>
      </c>
    </row>
    <row r="66" spans="3:3" x14ac:dyDescent="0.25">
      <c r="C66" s="30">
        <v>186</v>
      </c>
    </row>
    <row r="67" spans="3:3" x14ac:dyDescent="0.25">
      <c r="C67" s="29">
        <v>188</v>
      </c>
    </row>
    <row r="68" spans="3:3" x14ac:dyDescent="0.25">
      <c r="C68" s="18"/>
    </row>
  </sheetData>
  <sortState xmlns:xlrd2="http://schemas.microsoft.com/office/spreadsheetml/2017/richdata2" ref="C17:C68">
    <sortCondition ref="C17:C68"/>
  </sortState>
  <mergeCells count="1">
    <mergeCell ref="C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07C7-BA39-4291-8DF6-0C530958C307}">
  <dimension ref="C4:Q70"/>
  <sheetViews>
    <sheetView zoomScale="70" zoomScaleNormal="70" workbookViewId="0">
      <selection activeCell="C4" sqref="C4:I15"/>
    </sheetView>
  </sheetViews>
  <sheetFormatPr baseColWidth="10" defaultRowHeight="13.2" x14ac:dyDescent="0.25"/>
  <cols>
    <col min="3" max="3" width="31.21875" bestFit="1" customWidth="1"/>
  </cols>
  <sheetData>
    <row r="4" spans="3:17" ht="20.399999999999999" x14ac:dyDescent="0.35">
      <c r="C4" s="52" t="s">
        <v>5</v>
      </c>
      <c r="D4" s="52"/>
      <c r="E4" s="52"/>
      <c r="F4" s="52"/>
      <c r="H4">
        <f>D8/2</f>
        <v>25.5</v>
      </c>
    </row>
    <row r="7" spans="3:17" ht="17.399999999999999" x14ac:dyDescent="0.3">
      <c r="C7" s="24" t="s">
        <v>109</v>
      </c>
      <c r="D7" s="20">
        <v>0.01</v>
      </c>
      <c r="E7" s="20"/>
      <c r="H7" s="19" t="s">
        <v>110</v>
      </c>
      <c r="I7" s="19" t="s">
        <v>111</v>
      </c>
      <c r="J7" s="19" t="s">
        <v>112</v>
      </c>
      <c r="K7" s="19" t="s">
        <v>113</v>
      </c>
      <c r="L7" s="19" t="s">
        <v>114</v>
      </c>
      <c r="M7" s="19" t="s">
        <v>115</v>
      </c>
      <c r="N7" s="19" t="s">
        <v>116</v>
      </c>
      <c r="O7" s="19" t="s">
        <v>117</v>
      </c>
      <c r="P7" s="19" t="s">
        <v>120</v>
      </c>
      <c r="Q7" s="19" t="s">
        <v>121</v>
      </c>
    </row>
    <row r="8" spans="3:17" x14ac:dyDescent="0.25">
      <c r="C8" s="24" t="s">
        <v>105</v>
      </c>
      <c r="D8" s="20">
        <f>COUNT(C18:C68)</f>
        <v>51</v>
      </c>
      <c r="E8" s="20"/>
      <c r="H8" s="20">
        <v>1</v>
      </c>
      <c r="I8" s="20">
        <f>C18</f>
        <v>42</v>
      </c>
      <c r="J8" s="20">
        <f>(I8+E11)-D7</f>
        <v>61.71</v>
      </c>
      <c r="K8" s="20">
        <f>AVERAGE(I8:J8)</f>
        <v>51.855000000000004</v>
      </c>
      <c r="L8" s="20">
        <f>COUNT(C18:C25)</f>
        <v>8</v>
      </c>
      <c r="M8" s="20">
        <f>L8</f>
        <v>8</v>
      </c>
      <c r="N8" s="21">
        <f>L8/$D$8</f>
        <v>0.15686274509803921</v>
      </c>
      <c r="O8" s="21">
        <f>M8/$D$8</f>
        <v>0.15686274509803921</v>
      </c>
      <c r="P8" s="20">
        <f>I8-$D$12</f>
        <v>41.994999999999997</v>
      </c>
      <c r="Q8" s="20">
        <f>J8-$D$12</f>
        <v>61.704999999999998</v>
      </c>
    </row>
    <row r="9" spans="3:17" x14ac:dyDescent="0.25">
      <c r="C9" s="24" t="s">
        <v>106</v>
      </c>
      <c r="D9" s="20">
        <f>SQRT(D8)</f>
        <v>7.1414284285428504</v>
      </c>
      <c r="E9" s="20">
        <v>7</v>
      </c>
      <c r="H9" s="43">
        <v>2</v>
      </c>
      <c r="I9" s="43">
        <f>I8+$E$11</f>
        <v>61.72</v>
      </c>
      <c r="J9" s="43">
        <f>J8+$E$11</f>
        <v>81.430000000000007</v>
      </c>
      <c r="K9" s="43">
        <f t="shared" ref="K9:K14" si="0">AVERAGE(I9:J9)</f>
        <v>71.575000000000003</v>
      </c>
      <c r="L9" s="43">
        <f>COUNT(C26:C53)</f>
        <v>28</v>
      </c>
      <c r="M9" s="43">
        <f>M8+L9</f>
        <v>36</v>
      </c>
      <c r="N9" s="45">
        <f t="shared" ref="N9:N14" si="1">L9/$D$8</f>
        <v>0.5490196078431373</v>
      </c>
      <c r="O9" s="45">
        <f t="shared" ref="O9:O14" si="2">M9/$D$8</f>
        <v>0.70588235294117652</v>
      </c>
      <c r="P9" s="43">
        <f t="shared" ref="P9:P14" si="3">I9-$D$12</f>
        <v>61.714999999999996</v>
      </c>
      <c r="Q9" s="43">
        <f t="shared" ref="Q9:Q14" si="4">J9-$D$12</f>
        <v>81.425000000000011</v>
      </c>
    </row>
    <row r="10" spans="3:17" x14ac:dyDescent="0.25">
      <c r="C10" s="24" t="s">
        <v>107</v>
      </c>
      <c r="D10" s="20">
        <f>C68-C18</f>
        <v>138</v>
      </c>
      <c r="E10" s="20"/>
      <c r="H10" s="20">
        <v>3</v>
      </c>
      <c r="I10" s="20">
        <f t="shared" ref="I10:I13" si="5">I9+$E$11</f>
        <v>81.44</v>
      </c>
      <c r="J10" s="20">
        <f t="shared" ref="J10:J14" si="6">J9+$E$11</f>
        <v>101.15</v>
      </c>
      <c r="K10" s="20">
        <f t="shared" si="0"/>
        <v>91.295000000000002</v>
      </c>
      <c r="L10" s="23">
        <f>COUNT(C54:C64)</f>
        <v>11</v>
      </c>
      <c r="M10" s="20">
        <f t="shared" ref="M10:M14" si="7">M9+L10</f>
        <v>47</v>
      </c>
      <c r="N10" s="21">
        <f t="shared" si="1"/>
        <v>0.21568627450980393</v>
      </c>
      <c r="O10" s="21">
        <f t="shared" si="2"/>
        <v>0.92156862745098034</v>
      </c>
      <c r="P10" s="20">
        <f t="shared" si="3"/>
        <v>81.435000000000002</v>
      </c>
      <c r="Q10" s="20">
        <f t="shared" si="4"/>
        <v>101.14500000000001</v>
      </c>
    </row>
    <row r="11" spans="3:17" x14ac:dyDescent="0.25">
      <c r="C11" s="24" t="s">
        <v>108</v>
      </c>
      <c r="D11" s="20">
        <f>(D10/E9)+D7</f>
        <v>19.724285714285717</v>
      </c>
      <c r="E11" s="20">
        <v>19.72</v>
      </c>
      <c r="H11" s="20">
        <v>4</v>
      </c>
      <c r="I11" s="20">
        <f t="shared" si="5"/>
        <v>101.16</v>
      </c>
      <c r="J11" s="20">
        <f t="shared" si="6"/>
        <v>120.87</v>
      </c>
      <c r="K11" s="20">
        <f t="shared" si="0"/>
        <v>111.015</v>
      </c>
      <c r="L11" s="20">
        <f>COUNT(C65:C66)</f>
        <v>2</v>
      </c>
      <c r="M11" s="20">
        <f t="shared" si="7"/>
        <v>49</v>
      </c>
      <c r="N11" s="21">
        <f t="shared" si="1"/>
        <v>3.9215686274509803E-2</v>
      </c>
      <c r="O11" s="21">
        <f t="shared" si="2"/>
        <v>0.96078431372549022</v>
      </c>
      <c r="P11" s="20">
        <f t="shared" si="3"/>
        <v>101.155</v>
      </c>
      <c r="Q11" s="20">
        <f t="shared" si="4"/>
        <v>120.86500000000001</v>
      </c>
    </row>
    <row r="12" spans="3:17" x14ac:dyDescent="0.25">
      <c r="C12" s="24" t="s">
        <v>119</v>
      </c>
      <c r="D12" s="20">
        <f>D7/2</f>
        <v>5.0000000000000001E-3</v>
      </c>
      <c r="E12" s="20"/>
      <c r="H12" s="20">
        <v>5</v>
      </c>
      <c r="I12" s="20">
        <f t="shared" si="5"/>
        <v>120.88</v>
      </c>
      <c r="J12" s="20">
        <f t="shared" si="6"/>
        <v>140.59</v>
      </c>
      <c r="K12" s="20">
        <f t="shared" si="0"/>
        <v>130.73500000000001</v>
      </c>
      <c r="L12" s="20">
        <v>0</v>
      </c>
      <c r="M12" s="20">
        <f t="shared" si="7"/>
        <v>49</v>
      </c>
      <c r="N12" s="21">
        <f t="shared" si="1"/>
        <v>0</v>
      </c>
      <c r="O12" s="21">
        <f t="shared" si="2"/>
        <v>0.96078431372549022</v>
      </c>
      <c r="P12" s="20">
        <f t="shared" si="3"/>
        <v>120.875</v>
      </c>
      <c r="Q12" s="20">
        <f t="shared" si="4"/>
        <v>140.58500000000001</v>
      </c>
    </row>
    <row r="13" spans="3:17" x14ac:dyDescent="0.25">
      <c r="C13" s="24" t="s">
        <v>122</v>
      </c>
      <c r="D13" s="20">
        <f>L9-L8</f>
        <v>20</v>
      </c>
      <c r="E13" s="20"/>
      <c r="H13" s="20">
        <v>6</v>
      </c>
      <c r="I13" s="20">
        <f t="shared" si="5"/>
        <v>140.6</v>
      </c>
      <c r="J13" s="20">
        <f t="shared" si="6"/>
        <v>160.31</v>
      </c>
      <c r="K13" s="20">
        <f t="shared" si="0"/>
        <v>150.45499999999998</v>
      </c>
      <c r="L13" s="20">
        <v>1</v>
      </c>
      <c r="M13" s="20">
        <f t="shared" si="7"/>
        <v>50</v>
      </c>
      <c r="N13" s="21">
        <f t="shared" si="1"/>
        <v>1.9607843137254902E-2</v>
      </c>
      <c r="O13" s="21">
        <f t="shared" si="2"/>
        <v>0.98039215686274506</v>
      </c>
      <c r="P13" s="20">
        <f t="shared" si="3"/>
        <v>140.595</v>
      </c>
      <c r="Q13" s="20">
        <f t="shared" si="4"/>
        <v>160.30500000000001</v>
      </c>
    </row>
    <row r="14" spans="3:17" x14ac:dyDescent="0.25">
      <c r="C14" s="24" t="s">
        <v>123</v>
      </c>
      <c r="D14" s="20">
        <f>L9-L10</f>
        <v>17</v>
      </c>
      <c r="E14" s="20"/>
      <c r="H14" s="20">
        <v>7</v>
      </c>
      <c r="I14" s="20">
        <f>I13+$E$11</f>
        <v>160.32</v>
      </c>
      <c r="J14" s="20">
        <f t="shared" si="6"/>
        <v>180.03</v>
      </c>
      <c r="K14" s="20">
        <f t="shared" si="0"/>
        <v>170.17500000000001</v>
      </c>
      <c r="L14" s="20">
        <v>1</v>
      </c>
      <c r="M14" s="22">
        <f t="shared" si="7"/>
        <v>51</v>
      </c>
      <c r="N14" s="21">
        <f t="shared" si="1"/>
        <v>1.9607843137254902E-2</v>
      </c>
      <c r="O14" s="33">
        <f t="shared" si="2"/>
        <v>1</v>
      </c>
      <c r="P14" s="20">
        <f t="shared" si="3"/>
        <v>160.315</v>
      </c>
      <c r="Q14" s="20">
        <f t="shared" si="4"/>
        <v>180.02500000000001</v>
      </c>
    </row>
    <row r="15" spans="3:17" x14ac:dyDescent="0.25">
      <c r="C15" s="24" t="s">
        <v>124</v>
      </c>
      <c r="D15" s="23">
        <f>P9+((D13)/(D13+D14))*E11</f>
        <v>72.374459459459459</v>
      </c>
      <c r="E15" s="20"/>
      <c r="H15" s="20"/>
      <c r="I15" s="20"/>
      <c r="J15" s="20"/>
      <c r="K15" s="20"/>
      <c r="L15" s="22">
        <f>SUM(L8:L14)</f>
        <v>51</v>
      </c>
      <c r="M15" s="20"/>
      <c r="N15" s="32">
        <f>SUM(N8:N14)</f>
        <v>1</v>
      </c>
      <c r="O15" s="20"/>
      <c r="P15" s="20"/>
      <c r="Q15" s="20"/>
    </row>
    <row r="16" spans="3:17" x14ac:dyDescent="0.25">
      <c r="C16" s="24" t="s">
        <v>118</v>
      </c>
      <c r="D16" s="20">
        <f>P9+((H4-M8)/L9)*E11</f>
        <v>74.039999999999992</v>
      </c>
      <c r="E16" s="20"/>
    </row>
    <row r="18" spans="3:3" x14ac:dyDescent="0.25">
      <c r="C18" s="38">
        <v>42</v>
      </c>
    </row>
    <row r="19" spans="3:3" x14ac:dyDescent="0.25">
      <c r="C19" s="40">
        <v>43</v>
      </c>
    </row>
    <row r="20" spans="3:3" x14ac:dyDescent="0.25">
      <c r="C20" s="34">
        <v>45</v>
      </c>
    </row>
    <row r="21" spans="3:3" x14ac:dyDescent="0.25">
      <c r="C21" s="35">
        <v>45</v>
      </c>
    </row>
    <row r="22" spans="3:3" x14ac:dyDescent="0.25">
      <c r="C22" s="37">
        <v>48.6</v>
      </c>
    </row>
    <row r="23" spans="3:3" x14ac:dyDescent="0.25">
      <c r="C23" s="35">
        <v>49</v>
      </c>
    </row>
    <row r="24" spans="3:3" x14ac:dyDescent="0.25">
      <c r="C24" s="34">
        <v>50</v>
      </c>
    </row>
    <row r="25" spans="3:3" x14ac:dyDescent="0.25">
      <c r="C25" s="42">
        <v>50</v>
      </c>
    </row>
    <row r="26" spans="3:3" x14ac:dyDescent="0.25">
      <c r="C26" s="37">
        <v>52</v>
      </c>
    </row>
    <row r="27" spans="3:3" x14ac:dyDescent="0.25">
      <c r="C27" s="35">
        <v>52</v>
      </c>
    </row>
    <row r="28" spans="3:3" x14ac:dyDescent="0.25">
      <c r="C28" s="34">
        <v>52.16</v>
      </c>
    </row>
    <row r="29" spans="3:3" x14ac:dyDescent="0.25">
      <c r="C29" s="36">
        <v>54</v>
      </c>
    </row>
    <row r="30" spans="3:3" x14ac:dyDescent="0.25">
      <c r="C30" s="37">
        <v>55</v>
      </c>
    </row>
    <row r="31" spans="3:3" x14ac:dyDescent="0.25">
      <c r="C31" s="36">
        <v>55</v>
      </c>
    </row>
    <row r="32" spans="3:3" x14ac:dyDescent="0.25">
      <c r="C32" s="37">
        <v>56</v>
      </c>
    </row>
    <row r="33" spans="3:3" x14ac:dyDescent="0.25">
      <c r="C33" s="36">
        <v>56</v>
      </c>
    </row>
    <row r="34" spans="3:3" x14ac:dyDescent="0.25">
      <c r="C34" s="34">
        <v>57</v>
      </c>
    </row>
    <row r="35" spans="3:3" x14ac:dyDescent="0.25">
      <c r="C35" s="36">
        <v>58</v>
      </c>
    </row>
    <row r="36" spans="3:3" x14ac:dyDescent="0.25">
      <c r="C36" s="37">
        <v>60</v>
      </c>
    </row>
    <row r="37" spans="3:3" x14ac:dyDescent="0.25">
      <c r="C37" s="36">
        <v>60</v>
      </c>
    </row>
    <row r="38" spans="3:3" x14ac:dyDescent="0.25">
      <c r="C38" s="37">
        <v>60</v>
      </c>
    </row>
    <row r="39" spans="3:3" x14ac:dyDescent="0.25">
      <c r="C39" s="36">
        <v>61</v>
      </c>
    </row>
    <row r="40" spans="3:3" x14ac:dyDescent="0.25">
      <c r="C40" s="34">
        <v>61</v>
      </c>
    </row>
    <row r="41" spans="3:3" x14ac:dyDescent="0.25">
      <c r="C41" s="35">
        <v>61.68</v>
      </c>
    </row>
    <row r="42" spans="3:3" x14ac:dyDescent="0.25">
      <c r="C42" s="34">
        <v>65</v>
      </c>
    </row>
    <row r="43" spans="3:3" x14ac:dyDescent="0.25">
      <c r="C43" s="36">
        <v>65</v>
      </c>
    </row>
    <row r="44" spans="3:3" x14ac:dyDescent="0.25">
      <c r="C44" s="34">
        <v>66</v>
      </c>
    </row>
    <row r="45" spans="3:3" x14ac:dyDescent="0.25">
      <c r="C45" s="35">
        <v>66</v>
      </c>
    </row>
    <row r="46" spans="3:3" x14ac:dyDescent="0.25">
      <c r="C46" s="34">
        <v>67.13</v>
      </c>
    </row>
    <row r="47" spans="3:3" x14ac:dyDescent="0.25">
      <c r="C47" s="35">
        <v>68</v>
      </c>
    </row>
    <row r="48" spans="3:3" x14ac:dyDescent="0.25">
      <c r="C48" s="37">
        <v>70</v>
      </c>
    </row>
    <row r="49" spans="3:3" x14ac:dyDescent="0.25">
      <c r="C49" s="36">
        <v>70</v>
      </c>
    </row>
    <row r="50" spans="3:3" x14ac:dyDescent="0.25">
      <c r="C50" s="37">
        <v>70</v>
      </c>
    </row>
    <row r="51" spans="3:3" x14ac:dyDescent="0.25">
      <c r="C51" s="35">
        <v>70</v>
      </c>
    </row>
    <row r="52" spans="3:3" x14ac:dyDescent="0.25">
      <c r="C52" s="37">
        <v>70</v>
      </c>
    </row>
    <row r="53" spans="3:3" x14ac:dyDescent="0.25">
      <c r="C53" s="36">
        <v>70</v>
      </c>
    </row>
    <row r="54" spans="3:3" x14ac:dyDescent="0.25">
      <c r="C54" s="41">
        <v>72</v>
      </c>
    </row>
    <row r="55" spans="3:3" x14ac:dyDescent="0.25">
      <c r="C55" s="35">
        <v>73</v>
      </c>
    </row>
    <row r="56" spans="3:3" x14ac:dyDescent="0.25">
      <c r="C56" s="37">
        <v>74</v>
      </c>
    </row>
    <row r="57" spans="3:3" x14ac:dyDescent="0.25">
      <c r="C57" s="35">
        <v>75</v>
      </c>
    </row>
    <row r="58" spans="3:3" x14ac:dyDescent="0.25">
      <c r="C58" s="34">
        <v>76.5</v>
      </c>
    </row>
    <row r="59" spans="3:3" x14ac:dyDescent="0.25">
      <c r="C59" s="36">
        <v>80</v>
      </c>
    </row>
    <row r="60" spans="3:3" x14ac:dyDescent="0.25">
      <c r="C60" s="37">
        <v>82</v>
      </c>
    </row>
    <row r="61" spans="3:3" x14ac:dyDescent="0.25">
      <c r="C61" s="36">
        <v>87</v>
      </c>
    </row>
    <row r="62" spans="3:3" x14ac:dyDescent="0.25">
      <c r="C62" s="34">
        <v>90</v>
      </c>
    </row>
    <row r="63" spans="3:3" x14ac:dyDescent="0.25">
      <c r="C63" s="35">
        <v>90</v>
      </c>
    </row>
    <row r="64" spans="3:3" x14ac:dyDescent="0.25">
      <c r="C64" s="34">
        <v>90</v>
      </c>
    </row>
    <row r="65" spans="3:3" x14ac:dyDescent="0.25">
      <c r="C65" s="36">
        <v>95</v>
      </c>
    </row>
    <row r="66" spans="3:3" x14ac:dyDescent="0.25">
      <c r="C66" s="37">
        <v>109</v>
      </c>
    </row>
    <row r="67" spans="3:3" x14ac:dyDescent="0.25">
      <c r="C67" s="35">
        <v>150</v>
      </c>
    </row>
    <row r="68" spans="3:3" x14ac:dyDescent="0.25">
      <c r="C68" s="34">
        <v>180</v>
      </c>
    </row>
    <row r="69" spans="3:3" x14ac:dyDescent="0.25">
      <c r="C69" s="39"/>
    </row>
    <row r="70" spans="3:3" x14ac:dyDescent="0.25">
      <c r="C70" s="18"/>
    </row>
  </sheetData>
  <sortState xmlns:xlrd2="http://schemas.microsoft.com/office/spreadsheetml/2017/richdata2" ref="C19:C72">
    <sortCondition ref="C18:C72"/>
  </sortState>
  <mergeCells count="1">
    <mergeCell ref="C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7D69-736D-4344-B11C-4EBDDB708259}">
  <dimension ref="C4:Q69"/>
  <sheetViews>
    <sheetView topLeftCell="B1" zoomScale="87" zoomScaleNormal="100" workbookViewId="0">
      <selection activeCell="C4" sqref="C4:R16"/>
    </sheetView>
  </sheetViews>
  <sheetFormatPr baseColWidth="10" defaultRowHeight="13.2" x14ac:dyDescent="0.25"/>
  <cols>
    <col min="3" max="3" width="31.21875" bestFit="1" customWidth="1"/>
  </cols>
  <sheetData>
    <row r="4" spans="3:17" ht="20.399999999999999" x14ac:dyDescent="0.35">
      <c r="C4" s="52" t="s">
        <v>6</v>
      </c>
      <c r="D4" s="52"/>
      <c r="E4" s="52"/>
      <c r="F4" s="52"/>
      <c r="H4">
        <f>D8/2</f>
        <v>25.5</v>
      </c>
    </row>
    <row r="7" spans="3:17" ht="17.399999999999999" x14ac:dyDescent="0.3">
      <c r="C7" s="24" t="s">
        <v>109</v>
      </c>
      <c r="D7" s="20">
        <v>0.1</v>
      </c>
      <c r="E7" s="20"/>
      <c r="H7" s="19" t="s">
        <v>110</v>
      </c>
      <c r="I7" s="19" t="s">
        <v>111</v>
      </c>
      <c r="J7" s="19" t="s">
        <v>112</v>
      </c>
      <c r="K7" s="19" t="s">
        <v>113</v>
      </c>
      <c r="L7" s="19" t="s">
        <v>114</v>
      </c>
      <c r="M7" s="19" t="s">
        <v>115</v>
      </c>
      <c r="N7" s="19" t="s">
        <v>116</v>
      </c>
      <c r="O7" s="19" t="s">
        <v>117</v>
      </c>
      <c r="P7" s="19" t="s">
        <v>120</v>
      </c>
      <c r="Q7" s="19" t="s">
        <v>121</v>
      </c>
    </row>
    <row r="8" spans="3:17" x14ac:dyDescent="0.25">
      <c r="C8" s="24" t="s">
        <v>105</v>
      </c>
      <c r="D8" s="20">
        <f>COUNT(C18:C69)</f>
        <v>51</v>
      </c>
      <c r="E8" s="20"/>
      <c r="H8" s="20">
        <v>1</v>
      </c>
      <c r="I8" s="20">
        <f>C18</f>
        <v>79</v>
      </c>
      <c r="J8" s="20">
        <f>(I8+E11)-D7</f>
        <v>81.400000000000006</v>
      </c>
      <c r="K8" s="20">
        <f>AVERAGE(I8:J8)</f>
        <v>80.2</v>
      </c>
      <c r="L8" s="20">
        <f>+COUNT(C18:C23)</f>
        <v>6</v>
      </c>
      <c r="M8" s="20">
        <f>L8</f>
        <v>6</v>
      </c>
      <c r="N8" s="21">
        <f>L8/$D$8</f>
        <v>0.11764705882352941</v>
      </c>
      <c r="O8" s="21">
        <f>M8/$D$8</f>
        <v>0.11764705882352941</v>
      </c>
      <c r="P8" s="20">
        <f>I8-$D$12</f>
        <v>78.95</v>
      </c>
      <c r="Q8" s="20">
        <f>J8-$D$12</f>
        <v>81.350000000000009</v>
      </c>
    </row>
    <row r="9" spans="3:17" x14ac:dyDescent="0.25">
      <c r="C9" s="24" t="s">
        <v>106</v>
      </c>
      <c r="D9" s="20">
        <f>SQRT(D8)</f>
        <v>7.1414284285428504</v>
      </c>
      <c r="E9" s="20">
        <v>7</v>
      </c>
      <c r="H9" s="20">
        <v>2</v>
      </c>
      <c r="I9" s="20">
        <f>I8+$E$11</f>
        <v>81.5</v>
      </c>
      <c r="J9" s="20">
        <f>J8+$E$11</f>
        <v>83.9</v>
      </c>
      <c r="K9" s="20">
        <f t="shared" ref="K9:K14" si="0">AVERAGE(I9:J9)</f>
        <v>82.7</v>
      </c>
      <c r="L9" s="20">
        <f>COUNT(C24:C31)</f>
        <v>8</v>
      </c>
      <c r="M9" s="20">
        <f>M8+L9</f>
        <v>14</v>
      </c>
      <c r="N9" s="21">
        <f t="shared" ref="N9:N14" si="1">L9/$D$8</f>
        <v>0.15686274509803921</v>
      </c>
      <c r="O9" s="21">
        <f t="shared" ref="O9:O14" si="2">M9/$D$8</f>
        <v>0.27450980392156865</v>
      </c>
      <c r="P9" s="20">
        <f t="shared" ref="P9:P14" si="3">I9-$D$12</f>
        <v>81.45</v>
      </c>
      <c r="Q9" s="20">
        <f t="shared" ref="Q9:Q14" si="4">J9-$D$12</f>
        <v>83.850000000000009</v>
      </c>
    </row>
    <row r="10" spans="3:17" x14ac:dyDescent="0.25">
      <c r="C10" s="24" t="s">
        <v>107</v>
      </c>
      <c r="D10" s="20">
        <f>C68-C18</f>
        <v>17</v>
      </c>
      <c r="E10" s="20"/>
      <c r="H10" s="20">
        <v>3</v>
      </c>
      <c r="I10" s="20">
        <f t="shared" ref="I10:J14" si="5">I9+$E$11</f>
        <v>84</v>
      </c>
      <c r="J10" s="20">
        <f t="shared" si="5"/>
        <v>86.4</v>
      </c>
      <c r="K10" s="20">
        <f t="shared" si="0"/>
        <v>85.2</v>
      </c>
      <c r="L10" s="23">
        <f>COUNT(C32:C39)</f>
        <v>8</v>
      </c>
      <c r="M10" s="20">
        <f t="shared" ref="M10:M14" si="6">M9+L10</f>
        <v>22</v>
      </c>
      <c r="N10" s="21">
        <f t="shared" si="1"/>
        <v>0.15686274509803921</v>
      </c>
      <c r="O10" s="21">
        <f t="shared" si="2"/>
        <v>0.43137254901960786</v>
      </c>
      <c r="P10" s="20">
        <f t="shared" si="3"/>
        <v>83.95</v>
      </c>
      <c r="Q10" s="20">
        <f t="shared" si="4"/>
        <v>86.350000000000009</v>
      </c>
    </row>
    <row r="11" spans="3:17" x14ac:dyDescent="0.25">
      <c r="C11" s="24" t="s">
        <v>108</v>
      </c>
      <c r="D11" s="20">
        <f>(D10/E9)+D7</f>
        <v>2.5285714285714285</v>
      </c>
      <c r="E11" s="20">
        <v>2.5</v>
      </c>
      <c r="H11" s="43">
        <v>4</v>
      </c>
      <c r="I11" s="43">
        <f t="shared" si="5"/>
        <v>86.5</v>
      </c>
      <c r="J11" s="43">
        <f t="shared" si="5"/>
        <v>88.9</v>
      </c>
      <c r="K11" s="43">
        <f t="shared" si="0"/>
        <v>87.7</v>
      </c>
      <c r="L11" s="43">
        <f>COUNT(C40:C58)</f>
        <v>19</v>
      </c>
      <c r="M11" s="49">
        <f t="shared" si="6"/>
        <v>41</v>
      </c>
      <c r="N11" s="50">
        <f t="shared" si="1"/>
        <v>0.37254901960784315</v>
      </c>
      <c r="O11" s="50">
        <f t="shared" si="2"/>
        <v>0.80392156862745101</v>
      </c>
      <c r="P11" s="43">
        <f t="shared" si="3"/>
        <v>86.45</v>
      </c>
      <c r="Q11" s="43">
        <f t="shared" si="4"/>
        <v>88.850000000000009</v>
      </c>
    </row>
    <row r="12" spans="3:17" x14ac:dyDescent="0.25">
      <c r="C12" s="24" t="s">
        <v>119</v>
      </c>
      <c r="D12" s="20">
        <f>D7/2</f>
        <v>0.05</v>
      </c>
      <c r="E12" s="20"/>
      <c r="H12" s="20">
        <v>5</v>
      </c>
      <c r="I12" s="20">
        <f t="shared" si="5"/>
        <v>89</v>
      </c>
      <c r="J12" s="20">
        <f t="shared" si="5"/>
        <v>91.4</v>
      </c>
      <c r="K12" s="20">
        <f t="shared" si="0"/>
        <v>90.2</v>
      </c>
      <c r="L12" s="20">
        <f>COUNT(C59:C65)</f>
        <v>7</v>
      </c>
      <c r="M12" s="20">
        <f t="shared" si="6"/>
        <v>48</v>
      </c>
      <c r="N12" s="21">
        <f t="shared" si="1"/>
        <v>0.13725490196078433</v>
      </c>
      <c r="O12" s="21">
        <f t="shared" si="2"/>
        <v>0.94117647058823528</v>
      </c>
      <c r="P12" s="20">
        <f t="shared" si="3"/>
        <v>88.95</v>
      </c>
      <c r="Q12" s="20">
        <f t="shared" si="4"/>
        <v>91.350000000000009</v>
      </c>
    </row>
    <row r="13" spans="3:17" x14ac:dyDescent="0.25">
      <c r="C13" s="24" t="s">
        <v>122</v>
      </c>
      <c r="D13" s="20">
        <f>L11-L10</f>
        <v>11</v>
      </c>
      <c r="E13" s="20"/>
      <c r="H13" s="20">
        <v>6</v>
      </c>
      <c r="I13" s="20">
        <f t="shared" si="5"/>
        <v>91.5</v>
      </c>
      <c r="J13" s="20">
        <f t="shared" si="5"/>
        <v>93.9</v>
      </c>
      <c r="K13" s="20">
        <f t="shared" si="0"/>
        <v>92.7</v>
      </c>
      <c r="L13" s="20">
        <f>COUNT(C66)</f>
        <v>1</v>
      </c>
      <c r="M13" s="20">
        <f t="shared" si="6"/>
        <v>49</v>
      </c>
      <c r="N13" s="21">
        <f t="shared" si="1"/>
        <v>1.9607843137254902E-2</v>
      </c>
      <c r="O13" s="21">
        <f t="shared" si="2"/>
        <v>0.96078431372549022</v>
      </c>
      <c r="P13" s="20">
        <f t="shared" si="3"/>
        <v>91.45</v>
      </c>
      <c r="Q13" s="20">
        <f t="shared" si="4"/>
        <v>93.850000000000009</v>
      </c>
    </row>
    <row r="14" spans="3:17" x14ac:dyDescent="0.25">
      <c r="C14" s="24" t="s">
        <v>123</v>
      </c>
      <c r="D14" s="20">
        <f>L11-L12</f>
        <v>12</v>
      </c>
      <c r="E14" s="20"/>
      <c r="H14" s="20">
        <v>7</v>
      </c>
      <c r="I14" s="20">
        <f>I13+$E$11</f>
        <v>94</v>
      </c>
      <c r="J14" s="20">
        <f t="shared" si="5"/>
        <v>96.4</v>
      </c>
      <c r="K14" s="20">
        <f t="shared" si="0"/>
        <v>95.2</v>
      </c>
      <c r="L14" s="20">
        <f>COUNT(C67:C68)</f>
        <v>2</v>
      </c>
      <c r="M14" s="22">
        <f t="shared" si="6"/>
        <v>51</v>
      </c>
      <c r="N14" s="21">
        <f t="shared" si="1"/>
        <v>3.9215686274509803E-2</v>
      </c>
      <c r="O14" s="33">
        <f t="shared" si="2"/>
        <v>1</v>
      </c>
      <c r="P14" s="20">
        <f t="shared" si="3"/>
        <v>93.95</v>
      </c>
      <c r="Q14" s="20">
        <f t="shared" si="4"/>
        <v>96.350000000000009</v>
      </c>
    </row>
    <row r="15" spans="3:17" x14ac:dyDescent="0.25">
      <c r="C15" s="24" t="s">
        <v>124</v>
      </c>
      <c r="D15" s="51">
        <f>P11+((D13)/(D13+D14))*E11</f>
        <v>87.645652173913049</v>
      </c>
      <c r="E15" s="20"/>
      <c r="H15" s="20"/>
      <c r="I15" s="20"/>
      <c r="J15" s="20"/>
      <c r="K15" s="20"/>
      <c r="L15" s="22">
        <f>SUM(L8:L14)</f>
        <v>51</v>
      </c>
      <c r="M15" s="20"/>
      <c r="N15" s="32">
        <f>SUM(N8:N14)</f>
        <v>1</v>
      </c>
      <c r="O15" s="20"/>
      <c r="P15" s="20"/>
      <c r="Q15" s="20"/>
    </row>
    <row r="16" spans="3:17" x14ac:dyDescent="0.25">
      <c r="C16" s="24" t="s">
        <v>118</v>
      </c>
      <c r="D16" s="20">
        <f>P11+((H4-M10)/L11)*E11</f>
        <v>86.910526315789483</v>
      </c>
      <c r="E16" s="20"/>
    </row>
    <row r="18" spans="3:3" x14ac:dyDescent="0.25">
      <c r="C18" s="38">
        <v>79</v>
      </c>
    </row>
    <row r="19" spans="3:3" x14ac:dyDescent="0.25">
      <c r="C19" s="37">
        <v>80</v>
      </c>
    </row>
    <row r="20" spans="3:3" x14ac:dyDescent="0.25">
      <c r="C20" s="36">
        <v>80</v>
      </c>
    </row>
    <row r="21" spans="3:3" x14ac:dyDescent="0.25">
      <c r="C21" s="34">
        <v>80</v>
      </c>
    </row>
    <row r="22" spans="3:3" x14ac:dyDescent="0.25">
      <c r="C22" s="36">
        <v>80</v>
      </c>
    </row>
    <row r="23" spans="3:3" x14ac:dyDescent="0.25">
      <c r="C23" s="34">
        <v>80</v>
      </c>
    </row>
    <row r="24" spans="3:3" x14ac:dyDescent="0.25">
      <c r="C24" s="35">
        <v>82</v>
      </c>
    </row>
    <row r="25" spans="3:3" x14ac:dyDescent="0.25">
      <c r="C25" s="34">
        <v>82</v>
      </c>
    </row>
    <row r="26" spans="3:3" x14ac:dyDescent="0.25">
      <c r="C26" s="35">
        <v>84</v>
      </c>
    </row>
    <row r="27" spans="3:3" x14ac:dyDescent="0.25">
      <c r="C27" s="34">
        <v>85</v>
      </c>
    </row>
    <row r="28" spans="3:3" x14ac:dyDescent="0.25">
      <c r="C28" s="35">
        <v>85</v>
      </c>
    </row>
    <row r="29" spans="3:3" x14ac:dyDescent="0.25">
      <c r="C29" s="37">
        <v>85</v>
      </c>
    </row>
    <row r="30" spans="3:3" x14ac:dyDescent="0.25">
      <c r="C30" s="36">
        <v>85</v>
      </c>
    </row>
    <row r="31" spans="3:3" x14ac:dyDescent="0.25">
      <c r="C31" s="34">
        <v>85</v>
      </c>
    </row>
    <row r="32" spans="3:3" x14ac:dyDescent="0.25">
      <c r="C32" s="36">
        <v>86</v>
      </c>
    </row>
    <row r="33" spans="3:3" x14ac:dyDescent="0.25">
      <c r="C33" s="34">
        <v>86</v>
      </c>
    </row>
    <row r="34" spans="3:3" x14ac:dyDescent="0.25">
      <c r="C34" s="36">
        <v>86.5</v>
      </c>
    </row>
    <row r="35" spans="3:3" x14ac:dyDescent="0.25">
      <c r="C35" s="37">
        <v>87</v>
      </c>
    </row>
    <row r="36" spans="3:3" x14ac:dyDescent="0.25">
      <c r="C36" s="35">
        <v>87</v>
      </c>
    </row>
    <row r="37" spans="3:3" x14ac:dyDescent="0.25">
      <c r="C37" s="37">
        <v>87</v>
      </c>
    </row>
    <row r="38" spans="3:3" x14ac:dyDescent="0.25">
      <c r="C38" s="35">
        <v>87</v>
      </c>
    </row>
    <row r="39" spans="3:3" x14ac:dyDescent="0.25">
      <c r="C39" s="34">
        <v>87</v>
      </c>
    </row>
    <row r="40" spans="3:3" x14ac:dyDescent="0.25">
      <c r="C40" s="35">
        <v>88</v>
      </c>
    </row>
    <row r="41" spans="3:3" x14ac:dyDescent="0.25">
      <c r="C41" s="34">
        <v>88</v>
      </c>
    </row>
    <row r="42" spans="3:3" x14ac:dyDescent="0.25">
      <c r="C42" s="35">
        <v>89</v>
      </c>
    </row>
    <row r="43" spans="3:3" x14ac:dyDescent="0.25">
      <c r="C43" s="37">
        <v>89</v>
      </c>
    </row>
    <row r="44" spans="3:3" x14ac:dyDescent="0.25">
      <c r="C44" s="35">
        <v>89</v>
      </c>
    </row>
    <row r="45" spans="3:3" x14ac:dyDescent="0.25">
      <c r="C45" s="34">
        <v>89</v>
      </c>
    </row>
    <row r="46" spans="3:3" x14ac:dyDescent="0.25">
      <c r="C46" s="35">
        <v>90</v>
      </c>
    </row>
    <row r="47" spans="3:3" x14ac:dyDescent="0.25">
      <c r="C47" s="34">
        <v>90</v>
      </c>
    </row>
    <row r="48" spans="3:3" x14ac:dyDescent="0.25">
      <c r="C48" s="36">
        <v>90</v>
      </c>
    </row>
    <row r="49" spans="3:3" x14ac:dyDescent="0.25">
      <c r="C49" s="37">
        <v>90</v>
      </c>
    </row>
    <row r="50" spans="3:3" x14ac:dyDescent="0.25">
      <c r="C50" s="36">
        <v>90</v>
      </c>
    </row>
    <row r="51" spans="3:3" x14ac:dyDescent="0.25">
      <c r="C51" s="34">
        <v>90</v>
      </c>
    </row>
    <row r="52" spans="3:3" x14ac:dyDescent="0.25">
      <c r="C52" s="35">
        <v>90</v>
      </c>
    </row>
    <row r="53" spans="3:3" x14ac:dyDescent="0.25">
      <c r="C53" s="37">
        <v>90</v>
      </c>
    </row>
    <row r="54" spans="3:3" x14ac:dyDescent="0.25">
      <c r="C54" s="36">
        <v>90</v>
      </c>
    </row>
    <row r="55" spans="3:3" x14ac:dyDescent="0.25">
      <c r="C55" s="37">
        <v>90</v>
      </c>
    </row>
    <row r="56" spans="3:3" x14ac:dyDescent="0.25">
      <c r="C56" s="36">
        <v>90</v>
      </c>
    </row>
    <row r="57" spans="3:3" x14ac:dyDescent="0.25">
      <c r="C57" s="37">
        <v>90</v>
      </c>
    </row>
    <row r="58" spans="3:3" x14ac:dyDescent="0.25">
      <c r="C58" s="35">
        <v>90</v>
      </c>
    </row>
    <row r="59" spans="3:3" x14ac:dyDescent="0.25">
      <c r="C59" s="34">
        <v>91</v>
      </c>
    </row>
    <row r="60" spans="3:3" x14ac:dyDescent="0.25">
      <c r="C60" s="35">
        <v>91</v>
      </c>
    </row>
    <row r="61" spans="3:3" x14ac:dyDescent="0.25">
      <c r="C61" s="37">
        <v>91</v>
      </c>
    </row>
    <row r="62" spans="3:3" x14ac:dyDescent="0.25">
      <c r="C62" s="35">
        <v>91</v>
      </c>
    </row>
    <row r="63" spans="3:3" x14ac:dyDescent="0.25">
      <c r="C63" s="34">
        <v>92</v>
      </c>
    </row>
    <row r="64" spans="3:3" x14ac:dyDescent="0.25">
      <c r="C64" s="36">
        <v>92</v>
      </c>
    </row>
    <row r="65" spans="3:3" x14ac:dyDescent="0.25">
      <c r="C65" s="34">
        <v>92</v>
      </c>
    </row>
    <row r="66" spans="3:3" x14ac:dyDescent="0.25">
      <c r="C66" s="36">
        <v>94</v>
      </c>
    </row>
    <row r="67" spans="3:3" x14ac:dyDescent="0.25">
      <c r="C67" s="34">
        <v>95</v>
      </c>
    </row>
    <row r="68" spans="3:3" x14ac:dyDescent="0.25">
      <c r="C68" s="35">
        <v>96</v>
      </c>
    </row>
    <row r="69" spans="3:3" x14ac:dyDescent="0.25">
      <c r="C69" s="48"/>
    </row>
  </sheetData>
  <sortState xmlns:xlrd2="http://schemas.microsoft.com/office/spreadsheetml/2017/richdata2" ref="C18:C69">
    <sortCondition ref="C18:C69"/>
  </sortState>
  <mergeCells count="1">
    <mergeCell ref="C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A14C-0495-41E6-82CC-B8FB6512B85D}">
  <dimension ref="C4:Q16"/>
  <sheetViews>
    <sheetView tabSelected="1" topLeftCell="G3" zoomScale="94" zoomScaleNormal="130" workbookViewId="0">
      <selection activeCell="T27" sqref="T27"/>
    </sheetView>
  </sheetViews>
  <sheetFormatPr baseColWidth="10" defaultRowHeight="13.2" x14ac:dyDescent="0.25"/>
  <cols>
    <col min="3" max="3" width="31.21875" bestFit="1" customWidth="1"/>
  </cols>
  <sheetData>
    <row r="4" spans="3:17" ht="20.399999999999999" x14ac:dyDescent="0.35">
      <c r="C4" s="52" t="s">
        <v>6</v>
      </c>
      <c r="D4" s="52"/>
      <c r="E4" s="52"/>
      <c r="F4" s="52"/>
      <c r="H4">
        <f>D8/2</f>
        <v>0</v>
      </c>
    </row>
    <row r="7" spans="3:17" ht="17.399999999999999" x14ac:dyDescent="0.3">
      <c r="C7" s="24" t="s">
        <v>109</v>
      </c>
      <c r="D7" s="20"/>
      <c r="E7" s="20"/>
      <c r="H7" s="19" t="s">
        <v>110</v>
      </c>
      <c r="I7" s="19" t="s">
        <v>111</v>
      </c>
      <c r="J7" s="19" t="s">
        <v>112</v>
      </c>
      <c r="K7" s="19" t="s">
        <v>113</v>
      </c>
      <c r="L7" s="19" t="s">
        <v>114</v>
      </c>
      <c r="M7" s="19" t="s">
        <v>115</v>
      </c>
      <c r="N7" s="19" t="s">
        <v>116</v>
      </c>
      <c r="O7" s="19" t="s">
        <v>117</v>
      </c>
      <c r="P7" s="19" t="s">
        <v>120</v>
      </c>
      <c r="Q7" s="19" t="s">
        <v>121</v>
      </c>
    </row>
    <row r="8" spans="3:17" x14ac:dyDescent="0.25">
      <c r="C8" s="24" t="s">
        <v>105</v>
      </c>
      <c r="D8" s="20"/>
      <c r="E8" s="20"/>
      <c r="H8" s="25"/>
      <c r="I8" s="25"/>
      <c r="J8" s="25"/>
      <c r="K8" s="25"/>
      <c r="L8" s="25"/>
      <c r="M8" s="25"/>
      <c r="N8" s="53"/>
      <c r="O8" s="53"/>
      <c r="P8" s="25"/>
      <c r="Q8" s="25"/>
    </row>
    <row r="9" spans="3:17" x14ac:dyDescent="0.25">
      <c r="C9" s="24" t="s">
        <v>106</v>
      </c>
      <c r="D9" s="20"/>
      <c r="E9" s="20"/>
      <c r="H9" s="25"/>
      <c r="I9" s="25"/>
      <c r="J9" s="25"/>
      <c r="K9" s="25"/>
      <c r="L9" s="25"/>
      <c r="M9" s="25"/>
      <c r="N9" s="53"/>
      <c r="O9" s="53"/>
      <c r="P9" s="25"/>
      <c r="Q9" s="25"/>
    </row>
    <row r="10" spans="3:17" x14ac:dyDescent="0.25">
      <c r="C10" s="24" t="s">
        <v>107</v>
      </c>
      <c r="D10" s="20"/>
      <c r="E10" s="20"/>
      <c r="H10" s="25"/>
      <c r="I10" s="25"/>
      <c r="J10" s="25"/>
      <c r="K10" s="25"/>
      <c r="L10" s="54"/>
      <c r="M10" s="25"/>
      <c r="N10" s="53"/>
      <c r="O10" s="53"/>
      <c r="P10" s="25"/>
      <c r="Q10" s="25"/>
    </row>
    <row r="11" spans="3:17" x14ac:dyDescent="0.25">
      <c r="C11" s="24" t="s">
        <v>108</v>
      </c>
      <c r="D11" s="20"/>
      <c r="E11" s="20"/>
      <c r="H11" s="25"/>
      <c r="I11" s="25"/>
      <c r="J11" s="25"/>
      <c r="K11" s="25"/>
      <c r="L11" s="25"/>
      <c r="M11" s="55"/>
      <c r="N11" s="56"/>
      <c r="O11" s="56"/>
      <c r="P11" s="25"/>
      <c r="Q11" s="25"/>
    </row>
    <row r="12" spans="3:17" x14ac:dyDescent="0.25">
      <c r="C12" s="24" t="s">
        <v>119</v>
      </c>
      <c r="D12" s="20"/>
      <c r="E12" s="20"/>
      <c r="H12" s="25"/>
      <c r="I12" s="25"/>
      <c r="J12" s="25"/>
      <c r="K12" s="25"/>
      <c r="L12" s="25"/>
      <c r="M12" s="25"/>
      <c r="N12" s="53"/>
      <c r="O12" s="53"/>
      <c r="P12" s="25"/>
      <c r="Q12" s="25"/>
    </row>
    <row r="13" spans="3:17" x14ac:dyDescent="0.25">
      <c r="C13" s="24" t="s">
        <v>122</v>
      </c>
      <c r="D13" s="20"/>
      <c r="E13" s="20"/>
      <c r="H13" s="25"/>
      <c r="I13" s="25"/>
      <c r="J13" s="25"/>
      <c r="K13" s="25"/>
      <c r="L13" s="25"/>
      <c r="M13" s="25"/>
      <c r="N13" s="53"/>
      <c r="O13" s="53"/>
      <c r="P13" s="25"/>
      <c r="Q13" s="25"/>
    </row>
    <row r="14" spans="3:17" x14ac:dyDescent="0.25">
      <c r="C14" s="24" t="s">
        <v>123</v>
      </c>
      <c r="D14" s="20"/>
      <c r="E14" s="20"/>
      <c r="H14" s="25"/>
      <c r="I14" s="25"/>
      <c r="J14" s="25"/>
      <c r="K14" s="25"/>
      <c r="L14" s="25"/>
      <c r="M14" s="25"/>
      <c r="N14" s="53"/>
      <c r="O14" s="53"/>
      <c r="P14" s="25"/>
      <c r="Q14" s="25"/>
    </row>
    <row r="15" spans="3:17" x14ac:dyDescent="0.25">
      <c r="C15" s="24" t="s">
        <v>124</v>
      </c>
      <c r="D15" s="51"/>
      <c r="E15" s="20"/>
      <c r="H15" s="25"/>
      <c r="I15" s="25"/>
      <c r="J15" s="25"/>
      <c r="K15" s="25"/>
      <c r="L15" s="25"/>
      <c r="M15" s="25"/>
      <c r="N15" s="57"/>
      <c r="O15" s="25"/>
      <c r="P15" s="25"/>
      <c r="Q15" s="25"/>
    </row>
    <row r="16" spans="3:17" x14ac:dyDescent="0.25">
      <c r="C16" s="24" t="s">
        <v>118</v>
      </c>
      <c r="D16" s="20"/>
      <c r="E16" s="20"/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Tabla de frecuencia pregunta 1</vt:lpstr>
      <vt:lpstr>Tabla de frecuencia pregunta 2</vt:lpstr>
      <vt:lpstr>Tabla de frecuencia pregunta 3</vt:lpstr>
      <vt:lpstr>Tabla de Frecuencia pregunta 4</vt:lpstr>
      <vt:lpstr>Tabla de Frecuencia pregunta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johaneris Avalos</cp:lastModifiedBy>
  <dcterms:modified xsi:type="dcterms:W3CDTF">2025-05-06T19:09:25Z</dcterms:modified>
</cp:coreProperties>
</file>